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<sst xmlns="http://schemas.openxmlformats.org/spreadsheetml/2006/main" count="6316" uniqueCount="2914">
  <si>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</si>
  <si>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</si>
  <si>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</si>
  <si>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</si>
  <si>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</si>
  <si>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</si>
  <si>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</si>
  <si>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</si>
  <si>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</si>
  <si>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</si>
  <si>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</si>
  <si>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</si>
  <si>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</si>
  <si>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</si>
  <si>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</si>
  <si>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</si>
  <si>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</si>
  <si>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</si>
  <si>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</si>
  <si>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</si>
  <si>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</si>
  <si>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</si>
  <si>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</si>
  <si>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</si>
  <si>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</si>
  <si>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</si>
  <si>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</si>
  <si>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</si>
  <si>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</si>
  <si>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</si>
  <si>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</si>
  <si>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</si>
  <si>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</si>
  <si>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</si>
  <si>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</si>
  <si>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</si>
  <si>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</si>
  <si>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</si>
  <si>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</si>
  <si>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</si>
  <si>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</si>
  <si>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</si>
  <si>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</si>
  <si>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</si>
  <si>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</si>
  <si>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</si>
  <si>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</si>
  <si>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</si>
  <si>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</si>
  <si>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</si>
  <si>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</si>
  <si>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</si>
  <si>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</si>
  <si>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</si>
  <si>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</si>
  <si>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</si>
  <si>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</si>
  <si>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</si>
  <si>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</si>
  <si>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</si>
  <si>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</si>
  <si>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</si>
  <si>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</si>
  <si>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</si>
  <si>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</si>
  <si>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</si>
  <si>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</si>
  <si>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</si>
  <si>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</si>
  <si>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</si>
  <si>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</si>
  <si>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</si>
  <si>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</si>
  <si>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</si>
  <si>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</si>
  <si>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</si>
  <si>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</si>
  <si>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</si>
  <si>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</si>
  <si>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</si>
  <si>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</si>
  <si>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</si>
  <si>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</si>
  <si>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</si>
  <si>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</si>
  <si>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</si>
  <si>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</si>
  <si>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</si>
  <si>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</si>
  <si>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</si>
  <si>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</si>
  <si>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</si>
  <si>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</si>
  <si>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</si>
  <si>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</si>
  <si>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</si>
  <si>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</si>
  <si>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</si>
  <si>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</si>
  <si>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</si>
  <si>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</si>
  <si>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</si>
  <si>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</si>
  <si>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</si>
  <si>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</si>
  <si>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</si>
  <si>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</si>
  <si>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</si>
  <si>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</si>
  <si>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</si>
  <si>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</si>
  <si>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</si>
  <si>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</si>
  <si>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</si>
  <si>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</si>
  <si>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</si>
  <si>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</si>
  <si>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</si>
  <si>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</si>
  <si>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</si>
  <si>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</si>
  <si>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</si>
  <si>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</si>
  <si>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</si>
  <si>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</si>
  <si>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</si>
  <si>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</si>
  <si>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</si>
  <si>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</si>
  <si>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</si>
  <si>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</si>
  <si>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</si>
  <si>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</si>
  <si>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</si>
  <si>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</si>
  <si>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</si>
  <si>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</si>
  <si>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</si>
  <si>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</si>
  <si>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</si>
  <si>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</si>
  <si>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</si>
  <si>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</si>
  <si>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</si>
  <si>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</si>
  <si>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</si>
  <si>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</si>
  <si>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</si>
  <si>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</si>
  <si>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</si>
  <si>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</si>
  <si>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</si>
  <si>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</si>
  <si>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</si>
  <si>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</si>
  <si>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</si>
  <si>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</si>
  <si>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</si>
  <si>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</si>
  <si>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</si>
  <si>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</si>
  <si>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</si>
  <si>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</si>
  <si>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</si>
  <si>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</si>
  <si>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</si>
  <si>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</si>
  <si>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</si>
  <si>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</si>
  <si>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</si>
  <si>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</si>
  <si>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</si>
  <si>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</si>
  <si>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</si>
  <si>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</si>
  <si>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</si>
  <si>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</si>
  <si>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</si>
  <si>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</si>
  <si>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</si>
  <si>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</si>
  <si>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</si>
  <si>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</si>
  <si>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</si>
  <si>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</si>
  <si>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</si>
  <si>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</si>
  <si>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</si>
  <si>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</si>
  <si>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</si>
  <si>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</si>
  <si>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</si>
  <si>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</si>
  <si>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</si>
  <si>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</si>
  <si>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</si>
  <si>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</si>
  <si>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</si>
  <si>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</si>
  <si>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</si>
  <si>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</si>
  <si>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</si>
  <si>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</si>
  <si>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</si>
  <si>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</si>
  <si>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</si>
  <si>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</si>
  <si>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</si>
  <si>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</si>
  <si>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</si>
  <si>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</si>
  <si>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</si>
  <si>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</si>
  <si>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</si>
  <si>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</si>
  <si>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</si>
  <si>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</si>
  <si>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</si>
  <si>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</si>
  <si>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</si>
  <si>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</si>
  <si>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</si>
  <si>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</si>
  <si>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</si>
  <si>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</si>
  <si>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</si>
  <si>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</si>
  <si>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</si>
  <si>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</si>
  <si>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</si>
  <si>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</si>
  <si>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</si>
  <si>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</si>
  <si>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</si>
  <si>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</si>
  <si>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</si>
  <si>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</si>
  <si>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</si>
  <si>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</si>
  <si>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</si>
  <si>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</si>
  <si>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</si>
  <si>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</si>
  <si>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</si>
  <si>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</si>
  <si>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</si>
  <si>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</si>
  <si>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</si>
  <si>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</si>
  <si>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</si>
  <si>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</si>
  <si>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</si>
  <si>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</si>
  <si>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</si>
  <si>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</si>
  <si>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</si>
  <si>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</si>
  <si>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</si>
  <si>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</si>
  <si>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</si>
  <si>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</si>
  <si>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</si>
  <si>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</si>
  <si>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</si>
  <si>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</si>
  <si>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</si>
  <si>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</si>
  <si>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</si>
  <si>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</si>
  <si>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</si>
  <si>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</si>
  <si>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</si>
  <si>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</si>
  <si>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</si>
  <si>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</si>
  <si>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</si>
  <si>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</si>
  <si>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</si>
  <si>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</si>
  <si>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</si>
  <si>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</si>
  <si>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</si>
  <si>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</si>
  <si>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</si>
  <si>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</si>
  <si>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</si>
  <si>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</si>
  <si>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</si>
  <si>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</si>
  <si>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</si>
  <si>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</si>
  <si>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</si>
  <si>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</si>
  <si>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</si>
  <si>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</si>
  <si>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</si>
  <si>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</si>
  <si>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</si>
  <si>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</si>
  <si>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</si>
  <si>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</si>
  <si>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</si>
  <si>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</si>
  <si>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</si>
  <si>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</si>
  <si>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</si>
  <si>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</si>
  <si>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</si>
  <si>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</si>
  <si>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</si>
  <si>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</si>
  <si>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</si>
  <si>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</si>
  <si>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</si>
  <si>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</si>
  <si>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</si>
  <si>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</si>
  <si>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</si>
  <si>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</si>
  <si>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</si>
  <si>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</si>
  <si>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</si>
  <si>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</si>
  <si>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</si>
  <si>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</si>
  <si>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</si>
  <si>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</si>
  <si>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</si>
  <si>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</si>
  <si>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</si>
  <si>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</si>
  <si>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</si>
  <si>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</si>
  <si>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</si>
  <si>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</si>
  <si>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</si>
  <si>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</si>
  <si>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</si>
  <si>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</si>
  <si>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</si>
  <si>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</si>
  <si>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</si>
  <si>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</si>
  <si>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</si>
  <si>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</si>
  <si>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</si>
  <si>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</si>
  <si>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</si>
  <si>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</si>
  <si>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</si>
  <si>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</si>
  <si>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</si>
  <si>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</si>
  <si>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</si>
  <si>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</si>
  <si>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</si>
  <si>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</si>
  <si>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</si>
  <si>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</si>
  <si>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</si>
  <si>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</si>
  <si>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</si>
  <si>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</si>
  <si>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</si>
  <si>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</si>
  <si>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</si>
  <si>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</si>
  <si>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</si>
  <si>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</si>
  <si>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</si>
  <si>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</si>
  <si>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</si>
  <si>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</si>
  <si>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</si>
  <si>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</si>
  <si>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</si>
  <si>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</si>
  <si>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</si>
  <si>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</si>
  <si>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</si>
  <si>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</si>
  <si>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</si>
  <si>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</si>
  <si>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</si>
  <si>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</si>
  <si>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</si>
  <si>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</si>
  <si>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</si>
  <si>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</si>
  <si>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</si>
  <si>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</si>
  <si>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</si>
  <si>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</si>
  <si>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</si>
  <si>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</si>
  <si>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</si>
  <si>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</si>
  <si>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</si>
  <si>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</si>
  <si>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</si>
  <si>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</si>
  <si>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</si>
  <si>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</si>
  <si>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</si>
  <si>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</si>
  <si>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</si>
  <si>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</si>
  <si>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</si>
  <si>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</si>
  <si>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</si>
  <si>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</si>
  <si>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</si>
  <si>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</si>
  <si>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</si>
  <si>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</si>
  <si>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</si>
  <si>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</si>
  <si>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</si>
  <si>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</si>
  <si>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</si>
  <si>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</si>
  <si>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</si>
  <si>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</si>
  <si>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</si>
  <si>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</si>
  <si>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</si>
  <si>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</si>
  <si>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</si>
  <si>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</si>
  <si>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</si>
  <si>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</si>
  <si>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</si>
  <si>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</si>
  <si>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</si>
  <si>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</si>
  <si>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</si>
  <si>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</si>
  <si>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</si>
  <si>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</si>
  <si>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</si>
  <si>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</si>
  <si>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</si>
  <si>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</si>
  <si>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</si>
  <si>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</si>
  <si>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</si>
  <si>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</si>
  <si>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</si>
  <si>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</si>
  <si>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</si>
  <si>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</si>
  <si>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</si>
  <si>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</si>
  <si>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</si>
  <si>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</si>
  <si>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</si>
  <si>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</si>
  <si>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</si>
  <si>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</si>
  <si>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</si>
  <si>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</si>
  <si>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</si>
  <si>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</si>
  <si>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</si>
  <si>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</si>
  <si>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</si>
  <si>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</si>
  <si>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</si>
  <si>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</si>
  <si>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</si>
  <si>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</si>
  <si>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</si>
  <si>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</si>
  <si>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</si>
  <si>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</si>
  <si>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</si>
  <si>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</si>
  <si>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</si>
  <si>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</si>
  <si>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</si>
  <si>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</si>
  <si>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</si>
  <si>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</si>
  <si>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</si>
  <si>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</si>
  <si>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</si>
  <si>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</si>
  <si>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</si>
  <si>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</si>
  <si>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</si>
  <si>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</si>
  <si>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</si>
  <si>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</si>
  <si>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</si>
  <si>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</si>
  <si>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</si>
  <si>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</si>
  <si>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</si>
  <si>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</si>
  <si>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</si>
  <si>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</si>
  <si>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</si>
  <si>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</si>
  <si>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</si>
  <si>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</si>
  <si>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</si>
  <si>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</si>
  <si>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</si>
  <si>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</si>
  <si>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</si>
  <si>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</si>
  <si>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</si>
  <si>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</si>
  <si>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</si>
  <si>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</si>
  <si>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</si>
  <si>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</si>
  <si>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</si>
  <si>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</si>
  <si>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</si>
  <si>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</si>
  <si>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</si>
  <si>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</si>
  <si>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</si>
  <si>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</si>
  <si>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</si>
  <si>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</si>
  <si>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</si>
  <si>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</si>
  <si>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</si>
  <si>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</si>
  <si>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</si>
  <si>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</si>
  <si>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</si>
  <si>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</si>
  <si>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</si>
  <si>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</si>
  <si>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</si>
  <si>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</si>
  <si>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</si>
  <si>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</si>
  <si>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</si>
  <si>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</si>
  <si>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</si>
  <si>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</si>
  <si>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</si>
  <si>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</si>
  <si>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</si>
  <si>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</si>
  <si>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</si>
  <si>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</si>
  <si>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</si>
  <si>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</si>
  <si>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</si>
  <si>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</si>
  <si>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</si>
  <si>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</si>
  <si>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</si>
  <si>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</si>
  <si>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</si>
  <si>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</si>
  <si>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</si>
  <si>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</si>
  <si>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</si>
  <si>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</si>
  <si>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</si>
  <si>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</si>
  <si>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</si>
  <si>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</si>
  <si>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</si>
  <si>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</si>
  <si>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</si>
  <si>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</si>
  <si>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</si>
  <si>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</si>
  <si>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</si>
  <si>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</si>
  <si>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</si>
  <si>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</si>
  <si>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</si>
  <si>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</si>
  <si>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</si>
  <si>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</si>
  <si>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</si>
  <si>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</si>
  <si>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</si>
  <si>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</si>
  <si>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</si>
  <si>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</si>
  <si>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</si>
  <si>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</si>
  <si>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</si>
  <si>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</si>
  <si>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</si>
  <si>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</si>
  <si>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</si>
  <si>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</si>
  <si>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</si>
  <si>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</si>
  <si>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</si>
  <si>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</si>
  <si>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</si>
  <si>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</si>
  <si>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</si>
  <si>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</si>
  <si>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</si>
  <si>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</si>
  <si>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</si>
  <si>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</si>
  <si>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</si>
  <si>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</si>
  <si>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</si>
  <si>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</si>
  <si>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</si>
  <si>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</si>
  <si>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</si>
  <si>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</si>
  <si>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</si>
  <si>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</si>
  <si>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</si>
  <si>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</si>
  <si>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</si>
  <si>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</si>
  <si>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</si>
  <si>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</si>
  <si>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</si>
  <si>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</si>
  <si>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</si>
  <si>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</si>
  <si>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</si>
  <si>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</si>
  <si>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</si>
  <si>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</si>
  <si>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</si>
  <si>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</si>
  <si>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</si>
  <si>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</si>
  <si>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</si>
  <si>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</si>
  <si>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</si>
  <si>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</si>
  <si>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</si>
  <si>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</si>
  <si>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</si>
  <si>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</si>
  <si>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</si>
  <si>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</si>
  <si>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</si>
  <si>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</si>
  <si>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</si>
  <si>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</si>
  <si>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</si>
  <si>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</si>
  <si>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</si>
  <si>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</si>
  <si>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</si>
  <si>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</si>
  <si>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</si>
  <si>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</si>
  <si>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</si>
  <si>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</si>
  <si>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</si>
  <si>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</si>
  <si>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</si>
  <si>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</si>
  <si>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</si>
  <si>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</si>
  <si>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</si>
  <si>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</si>
  <si>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</si>
  <si>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</si>
  <si>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</si>
  <si>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</si>
  <si>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</si>
  <si>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</si>
  <si>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</si>
  <si>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</si>
  <si>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</si>
  <si>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</si>
  <si>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</si>
  <si>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</si>
  <si>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</si>
  <si>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</si>
  <si>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</si>
  <si>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</si>
  <si>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</si>
  <si>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</si>
  <si>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</si>
  <si>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</si>
  <si>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</si>
  <si>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</si>
  <si>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</si>
  <si>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</si>
  <si>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</si>
  <si>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</si>
  <si>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</si>
  <si>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</si>
  <si>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</si>
  <si>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</si>
  <si>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</si>
  <si>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</si>
  <si>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</si>
  <si>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</si>
  <si>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</si>
  <si>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</si>
  <si>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</si>
  <si>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</si>
  <si>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</si>
  <si>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</si>
  <si>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</si>
  <si>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</si>
  <si>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</si>
  <si>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</si>
  <si>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</si>
  <si>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</si>
  <si>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</si>
  <si>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</si>
  <si>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</si>
  <si>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</si>
  <si>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</si>
  <si>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</si>
  <si>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</si>
  <si>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</si>
  <si>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</si>
  <si>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</si>
  <si>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</si>
  <si>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</si>
  <si>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</si>
  <si>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</si>
  <si>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</si>
  <si>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</si>
  <si>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</si>
  <si>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</si>
  <si>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</si>
  <si>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</si>
  <si>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</si>
  <si>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</si>
  <si>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</si>
  <si>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</si>
  <si>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</si>
  <si>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</si>
  <si>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</si>
  <si>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</si>
  <si>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</si>
  <si>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</si>
  <si>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</si>
  <si>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</si>
  <si>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</si>
  <si>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</si>
  <si>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</si>
  <si>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</si>
  <si>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</si>
  <si>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</si>
  <si>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</si>
  <si>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</si>
  <si>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</si>
  <si>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</si>
  <si>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</si>
  <si>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</si>
  <si>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</si>
  <si>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</si>
  <si>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</si>
  <si>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</si>
  <si>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</si>
  <si>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</si>
  <si>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</si>
  <si>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</si>
  <si>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</si>
  <si>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</si>
  <si>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</si>
  <si>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</si>
  <si>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</si>
  <si>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</si>
  <si>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</si>
  <si>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</si>
  <si>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</si>
  <si>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</si>
  <si>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</si>
  <si>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</si>
  <si>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</si>
  <si>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</si>
  <si>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</si>
  <si>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</si>
  <si>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</si>
  <si>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</si>
  <si>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</si>
  <si>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</si>
  <si>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</si>
  <si>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</si>
  <si>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</si>
  <si>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</si>
  <si>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</si>
  <si>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</si>
  <si>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</si>
  <si>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</si>
  <si>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</si>
  <si>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</si>
  <si>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</si>
  <si>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</si>
  <si>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</si>
  <si>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</si>
  <si>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</si>
  <si>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</si>
  <si>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</si>
  <si>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</si>
  <si>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</si>
  <si>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</si>
  <si>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</si>
  <si>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</si>
  <si>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</si>
  <si>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</si>
  <si>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</si>
  <si>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</si>
  <si>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</si>
  <si>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</si>
  <si>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</si>
  <si>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</si>
  <si>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</si>
  <si>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</si>
  <si>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</si>
  <si>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</si>
  <si>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</si>
  <si>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</si>
  <si>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</si>
  <si>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</si>
  <si>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</si>
  <si>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</si>
  <si>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</si>
  <si>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</si>
  <si>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</si>
  <si>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</si>
  <si>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</si>
  <si>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</si>
  <si>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</si>
  <si>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</si>
  <si>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</si>
  <si>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</si>
  <si>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</si>
  <si>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</si>
  <si>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</si>
  <si>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</si>
  <si>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</si>
  <si>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</si>
  <si>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</si>
  <si>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</si>
  <si>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</si>
  <si>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</si>
  <si>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</si>
  <si>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</si>
  <si>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</si>
  <si>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</si>
  <si>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</si>
  <si>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</si>
  <si>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</si>
  <si>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</si>
  <si>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</si>
  <si>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</si>
  <si>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</si>
  <si>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</si>
  <si>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</si>
  <si>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</si>
  <si>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</si>
  <si>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</si>
  <si>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</si>
  <si>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</si>
  <si>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</si>
  <si>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</si>
  <si>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</si>
  <si>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</si>
  <si>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</si>
  <si>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</si>
  <si>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</si>
  <si>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</si>
  <si>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</si>
  <si>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</si>
  <si>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</si>
  <si>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</si>
  <si>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</si>
  <si>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</si>
  <si>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</si>
  <si>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</si>
  <si>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</si>
  <si>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</si>
  <si>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</si>
  <si>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</si>
  <si>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</si>
  <si>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</si>
  <si>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</si>
  <si>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</si>
  <si>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</si>
  <si>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</si>
  <si>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</si>
  <si>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</si>
  <si>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</si>
  <si>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</si>
  <si>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</si>
  <si>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</si>
  <si>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</si>
  <si>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</si>
  <si>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</si>
  <si>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</si>
  <si>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</si>
  <si>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</si>
  <si>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</si>
  <si>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</si>
  <si>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</si>
  <si>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</si>
  <si>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</si>
  <si>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</si>
  <si>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</si>
  <si>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</si>
  <si>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</si>
  <si>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</si>
  <si>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</si>
  <si>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</si>
  <si>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</si>
  <si>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</si>
  <si>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</si>
  <si>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</si>
  <si>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</si>
  <si>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</si>
  <si>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</si>
  <si>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</si>
  <si>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</si>
  <si>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</si>
  <si>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</si>
  <si>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</si>
  <si>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</si>
  <si>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</si>
  <si>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</si>
  <si>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</si>
  <si>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</si>
  <si>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</si>
  <si>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</si>
  <si>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</si>
  <si>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</si>
  <si>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</si>
  <si>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</si>
  <si>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</si>
  <si>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</si>
  <si>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</si>
  <si>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</si>
  <si>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</si>
  <si>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</si>
  <si>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</si>
  <si>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</si>
  <si>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</si>
  <si>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</si>
  <si>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</si>
  <si>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</si>
  <si>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</si>
  <si>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</si>
  <si>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</si>
  <si>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</si>
  <si>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</si>
  <si>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</si>
  <si>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</si>
  <si>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</si>
  <si>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</si>
  <si>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</si>
  <si>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</si>
  <si>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</si>
  <si>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</si>
  <si>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</si>
  <si>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</si>
  <si>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</si>
  <si>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</si>
  <si>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</si>
  <si>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</si>
  <si>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</si>
  <si>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</si>
  <si>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</si>
  <si>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</si>
  <si>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</si>
  <si>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</si>
  <si>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</si>
  <si>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</si>
  <si>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</si>
  <si>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</si>
  <si>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</si>
  <si>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</si>
  <si>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</si>
  <si>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</si>
  <si>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</si>
  <si>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</si>
  <si>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</si>
  <si>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</si>
  <si>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</si>
  <si>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</si>
  <si>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</si>
  <si>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</si>
  <si>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</si>
  <si>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</si>
  <si>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</si>
  <si>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</si>
  <si>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</si>
  <si>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</si>
  <si>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</si>
  <si>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</si>
  <si>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</si>
  <si>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</si>
  <si>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</si>
  <si>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</si>
  <si>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</si>
  <si>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</si>
  <si>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</si>
  <si>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</si>
  <si>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</si>
  <si>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</si>
  <si>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</si>
  <si>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</si>
  <si>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</si>
  <si>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</si>
  <si>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</si>
  <si>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</si>
  <si>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</si>
  <si>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</si>
  <si>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</si>
  <si>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</si>
  <si>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</si>
  <si>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</si>
  <si>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</si>
  <si>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</si>
  <si>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</si>
  <si>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</si>
  <si>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</si>
  <si>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</si>
  <si>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</si>
  <si>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</si>
  <si>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</si>
  <si>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</si>
  <si>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</si>
  <si>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</si>
  <si>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</si>
  <si>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</si>
  <si>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</si>
  <si>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</si>
  <si>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</si>
  <si>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</si>
  <si>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</si>
  <si>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</si>
  <si>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</si>
  <si>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</si>
  <si>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</si>
  <si>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</si>
  <si>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</si>
  <si>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</si>
  <si>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</si>
  <si>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</si>
  <si>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</si>
  <si>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</si>
  <si>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</si>
  <si>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</si>
  <si>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</si>
  <si>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</si>
  <si>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</si>
  <si>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</si>
  <si>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</si>
  <si>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</si>
  <si>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</si>
  <si>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</si>
  <si>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</si>
  <si>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</si>
  <si>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</si>
  <si>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</si>
  <si>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</si>
  <si>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</si>
  <si>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</si>
  <si>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</si>
  <si>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</si>
  <si>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</si>
  <si>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</si>
  <si>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</si>
  <si>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</si>
  <si>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</si>
  <si>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</si>
  <si>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</si>
  <si>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</si>
  <si>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</si>
  <si>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</si>
  <si>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</si>
  <si>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</si>
  <si>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</si>
  <si>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</si>
  <si>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</si>
  <si>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</si>
  <si>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</si>
  <si>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</si>
  <si>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</si>
  <si>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</si>
  <si>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</si>
  <si>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</si>
  <si>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</si>
  <si>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</si>
  <si>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</si>
  <si>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</si>
  <si>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</si>
  <si>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</si>
  <si>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</si>
  <si>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</si>
  <si>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</si>
  <si>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</si>
  <si>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</si>
  <si>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</si>
  <si>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</si>
  <si>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</si>
  <si>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</si>
  <si>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</si>
  <si>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</si>
  <si>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</si>
  <si>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</si>
  <si>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</si>
  <si>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</si>
  <si>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</si>
  <si>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</si>
  <si>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</si>
  <si>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</si>
  <si>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</si>
  <si>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</si>
  <si>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</si>
  <si>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</si>
  <si>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</si>
  <si>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</si>
  <si>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</si>
  <si>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</si>
  <si>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</si>
  <si>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</si>
  <si>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</si>
  <si>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</si>
  <si>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</si>
  <si>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</si>
  <si>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</si>
  <si>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</si>
  <si>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</si>
  <si>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</si>
  <si>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</si>
  <si>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</si>
  <si>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</si>
  <si>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</si>
  <si>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</si>
  <si>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</si>
  <si>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</si>
  <si>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</si>
  <si>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</si>
  <si>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</si>
  <si>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</si>
  <si>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</si>
  <si>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</si>
  <si>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</si>
  <si>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</si>
  <si>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</si>
  <si>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</si>
  <si>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</si>
  <si>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</si>
  <si>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</si>
  <si>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</si>
  <si>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</si>
  <si>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</si>
  <si>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</si>
  <si>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</si>
  <si>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</si>
  <si>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</si>
  <si>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</si>
  <si>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</si>
  <si>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</si>
  <si>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</si>
  <si>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</si>
  <si>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</si>
  <si>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</si>
  <si>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</si>
  <si>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</si>
  <si>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</si>
  <si>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</si>
  <si>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</si>
  <si>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</si>
  <si>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</si>
  <si>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</si>
  <si>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</si>
  <si>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</si>
  <si>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</si>
  <si>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</si>
  <si>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</si>
  <si>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</si>
  <si>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</si>
  <si>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</si>
  <si>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</si>
  <si>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</si>
  <si>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</si>
  <si>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</si>
  <si>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</si>
  <si>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</si>
  <si>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</si>
  <si>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</si>
  <si>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</si>
  <si>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</si>
  <si>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</si>
  <si>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</si>
  <si>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</si>
  <si>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</si>
  <si>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</si>
  <si>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</si>
  <si>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</si>
  <si>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</si>
  <si>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</si>
  <si>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</si>
  <si>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</si>
  <si>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</si>
  <si>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</si>
  <si>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</si>
  <si>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</si>
  <si>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</si>
  <si>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</si>
  <si>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</si>
  <si>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</si>
  <si>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</si>
  <si>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</si>
  <si>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</si>
  <si>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</si>
  <si>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</si>
  <si>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</si>
  <si>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</si>
  <si>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</si>
  <si>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</si>
  <si>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</si>
  <si>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</si>
  <si>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</si>
  <si>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</si>
  <si>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</si>
  <si>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</si>
  <si>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</si>
  <si>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</si>
  <si>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</si>
  <si>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</si>
  <si>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</si>
  <si>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</si>
  <si>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</si>
  <si>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</si>
  <si>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</si>
  <si>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</si>
  <si>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</si>
  <si>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</si>
  <si>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</si>
  <si>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</si>
  <si>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</si>
  <si>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</si>
  <si>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</si>
  <si>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</si>
  <si>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</si>
  <si>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</si>
  <si>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</si>
  <si>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</si>
  <si>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</si>
  <si>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</si>
  <si>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</si>
  <si>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</si>
  <si>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</si>
  <si>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</si>
  <si>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</si>
  <si>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</si>
  <si>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</si>
  <si>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</si>
  <si>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</si>
  <si>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</si>
  <si>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</si>
  <si>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</si>
  <si>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</si>
  <si>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</si>
  <si>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</si>
  <si>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</si>
  <si>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</si>
  <si>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</si>
  <si>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</si>
  <si>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</si>
  <si>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</si>
  <si>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</si>
  <si>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</si>
  <si>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</si>
  <si>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</si>
  <si>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</si>
  <si>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</si>
  <si>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</si>
  <si>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</si>
  <si>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</si>
  <si>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</si>
  <si>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</si>
  <si>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</si>
  <si>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</si>
  <si>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</si>
  <si>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</si>
  <si>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</si>
  <si>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</si>
  <si>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</si>
  <si>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</si>
  <si>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</si>
  <si>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</si>
  <si>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</si>
  <si>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</si>
  <si>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</si>
  <si>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</si>
  <si>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</si>
  <si>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</si>
  <si>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</si>
  <si>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</si>
  <si>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</si>
  <si>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</si>
  <si>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</si>
  <si>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</si>
  <si>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</si>
  <si>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</si>
  <si>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</si>
  <si>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</si>
  <si>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</si>
  <si>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</si>
  <si>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</si>
  <si>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</si>
  <si>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</si>
  <si>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</si>
  <si>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</si>
  <si>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</si>
  <si>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</si>
  <si>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</si>
  <si>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</si>
  <si>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</si>
  <si>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</si>
  <si>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</si>
  <si>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</si>
  <si>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</si>
  <si>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</si>
  <si>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</si>
  <si>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</si>
  <si>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</si>
  <si>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</si>
  <si>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</si>
  <si>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</si>
  <si>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</si>
  <si>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</si>
  <si>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</si>
  <si>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</si>
  <si>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</si>
  <si>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</si>
  <si>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</si>
  <si>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</si>
  <si>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</si>
  <si>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</si>
  <si>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</si>
  <si>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</si>
  <si>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</si>
  <si>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</si>
  <si>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</si>
  <si>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</si>
  <si>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</si>
  <si>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</si>
  <si>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</si>
  <si>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</si>
  <si>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</si>
  <si>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</si>
  <si>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</si>
  <si>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</si>
  <si>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</si>
  <si>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</si>
  <si>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</si>
  <si>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</si>
  <si>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</si>
  <si>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</si>
  <si>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</si>
  <si>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</si>
  <si>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</si>
  <si>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</si>
  <si>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</si>
  <si>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</si>
  <si>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</si>
  <si>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</si>
  <si>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</si>
  <si>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</si>
  <si>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</si>
  <si>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</si>
  <si>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</si>
  <si>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</si>
  <si>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</si>
  <si>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</si>
  <si>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</si>
  <si>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</si>
  <si>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</si>
  <si>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</si>
  <si>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</si>
  <si>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</si>
  <si>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</si>
  <si>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</si>
  <si>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</si>
  <si>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</si>
  <si>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</si>
  <si>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</si>
  <si>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</si>
  <si>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</si>
  <si>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</si>
  <si>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</si>
  <si>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</si>
  <si>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</si>
  <si>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</si>
  <si>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</si>
  <si>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</si>
  <si>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</si>
  <si>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</si>
  <si>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</si>
  <si>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</si>
  <si>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</si>
  <si>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</si>
  <si>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</si>
  <si>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</si>
  <si>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</si>
  <si>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</si>
  <si>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</si>
  <si>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</si>
  <si>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</si>
  <si>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</si>
  <si>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</si>
  <si>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</si>
  <si>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</si>
  <si>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</si>
  <si>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</si>
  <si>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</si>
  <si>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</si>
  <si>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</si>
  <si>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</si>
  <si>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</si>
  <si>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</si>
  <si>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</si>
  <si>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</si>
  <si>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</si>
  <si>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</si>
  <si>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</si>
  <si>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</si>
  <si>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</si>
  <si>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</si>
  <si>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</si>
  <si>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</si>
  <si>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</si>
  <si>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</si>
  <si>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</si>
  <si>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</si>
  <si>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</si>
  <si>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</si>
  <si>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</si>
  <si>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</si>
  <si>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</si>
  <si>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</si>
  <si>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</si>
  <si>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</si>
  <si>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</si>
  <si>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</si>
  <si>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</si>
  <si>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</si>
  <si>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</si>
  <si>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</si>
  <si>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</si>
  <si>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</si>
  <si>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</si>
  <si>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</si>
  <si>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</si>
  <si>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</si>
  <si>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</si>
  <si>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</si>
  <si>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</si>
  <si>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</si>
  <si>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</si>
  <si>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</si>
  <si>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</si>
  <si>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</si>
  <si>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</si>
  <si>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</si>
  <si>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</si>
  <si>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</si>
  <si>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</si>
  <si>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</si>
  <si>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</si>
  <si>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</si>
  <si>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</si>
  <si>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</si>
  <si>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</si>
  <si>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</si>
  <si>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</si>
  <si>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</si>
  <si>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</si>
  <si>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</si>
  <si>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</si>
  <si>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</si>
  <si>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</si>
  <si>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</si>
  <si>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</si>
  <si>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</si>
  <si>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</si>
  <si>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</si>
  <si>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</si>
  <si>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</si>
  <si>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</si>
  <si>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</si>
  <si>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</si>
  <si>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</si>
  <si>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</si>
  <si>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</si>
  <si>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</si>
  <si>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</si>
  <si>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</si>
  <si>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</si>
  <si>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</si>
  <si>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</si>
  <si>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</si>
  <si>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</si>
  <si>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</si>
  <si>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</si>
  <si>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</si>
  <si>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</si>
  <si>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</si>
  <si>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</si>
  <si>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</si>
  <si>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</si>
  <si>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</si>
  <si>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</si>
  <si>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</si>
  <si>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</si>
  <si>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</si>
  <si>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</si>
  <si>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</si>
  <si>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</si>
  <si>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</si>
  <si>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</si>
  <si>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</si>
  <si>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</si>
  <si>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</si>
  <si>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</si>
  <si>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</si>
  <si>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</si>
  <si>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</si>
  <si>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</si>
  <si>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</si>
  <si>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</si>
  <si>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</si>
  <si>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</si>
  <si>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</si>
  <si>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</si>
  <si>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</si>
  <si>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</si>
  <si>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</si>
  <si>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</si>
  <si>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</si>
  <si>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</si>
  <si>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</si>
  <si>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</si>
  <si>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</si>
  <si>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</si>
  <si>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</si>
  <si>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</si>
  <si>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</si>
  <si>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</si>
  <si>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</si>
  <si>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</si>
  <si>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</si>
  <si>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</si>
  <si>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</si>
  <si>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</si>
  <si>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</si>
  <si>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</si>
  <si>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</si>
  <si>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</si>
  <si>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</si>
  <si>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</si>
  <si>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</si>
  <si>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</si>
  <si>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</si>
  <si>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</si>
  <si>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</si>
  <si>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</si>
  <si>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</si>
  <si>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</si>
  <si>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</si>
  <si>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</si>
  <si>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</si>
  <si>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</si>
  <si>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</si>
  <si>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</si>
  <si>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</si>
  <si>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</si>
  <si>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</si>
  <si>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</si>
  <si>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</si>
  <si>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</si>
  <si>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</si>
  <si>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</si>
  <si>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</si>
  <si>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</si>
  <si>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</si>
  <si>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</si>
  <si>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</si>
  <si>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</si>
  <si>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</si>
  <si>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</si>
  <si>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</si>
  <si>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</si>
  <si>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</si>
  <si>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</si>
  <si>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</si>
  <si>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</si>
  <si>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</si>
  <si>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</si>
  <si>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</si>
  <si>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</si>
  <si>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</si>
  <si>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</si>
  <si>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</si>
  <si>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</si>
  <si>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</si>
  <si>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</si>
  <si>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</si>
  <si>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</si>
  <si>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</si>
  <si>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</si>
  <si>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</si>
  <si>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</si>
  <si>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</si>
  <si>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</si>
  <si>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</si>
  <si>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</si>
  <si>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</si>
  <si>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</si>
  <si>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</si>
  <si>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</si>
  <si>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</si>
  <si>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</si>
  <si>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</si>
  <si>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</si>
  <si>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</si>
  <si>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</si>
  <si>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</si>
  <si>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</si>
  <si>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</si>
  <si>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</si>
  <si>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</si>
  <si>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</si>
  <si>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</si>
  <si>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</si>
  <si>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</si>
  <si>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</si>
  <si>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</si>
  <si>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</si>
  <si>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</si>
  <si>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</si>
  <si>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</si>
  <si>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</si>
  <si>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</si>
  <si>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</si>
  <si>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</si>
  <si>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</si>
  <si>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</si>
  <si>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</si>
  <si>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</si>
  <si>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</si>
  <si>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</si>
  <si>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</si>
  <si>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</si>
  <si>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</si>
  <si>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</si>
  <si>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</si>
  <si>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</si>
  <si>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</si>
  <si>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</si>
  <si>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</si>
  <si>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</si>
  <si>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</si>
  <si>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</si>
  <si>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</si>
  <si>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</si>
  <si>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</si>
  <si>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</si>
  <si>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</si>
  <si>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</si>
  <si>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</si>
  <si>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</si>
  <si>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</si>
  <si>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</si>
  <si>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</si>
  <si>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</si>
  <si>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</si>
  <si>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</si>
  <si>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</si>
  <si>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</si>
  <si>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</si>
  <si>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</si>
  <si>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</si>
  <si>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</si>
  <si>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</si>
  <si>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</si>
  <si>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</si>
  <si>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</si>
  <si>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</si>
  <si>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</si>
  <si>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</si>
  <si>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</si>
  <si>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</si>
  <si>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</si>
  <si>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</si>
  <si>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</si>
  <si>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</si>
  <si>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</si>
  <si>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</si>
  <si>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</si>
  <si>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</si>
  <si>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</si>
  <si>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</si>
  <si>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</si>
  <si>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</si>
  <si>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</si>
  <si>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</si>
  <si>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</si>
  <si>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</si>
  <si>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</si>
  <si>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</si>
  <si>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</si>
  <si>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</si>
  <si>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</si>
  <si>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</si>
  <si>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</si>
  <si>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</si>
  <si>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</si>
  <si>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</si>
  <si>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</si>
  <si>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</si>
  <si>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</si>
  <si>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</si>
  <si>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</si>
  <si>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</si>
  <si>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</si>
  <si>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</si>
  <si>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</si>
  <si>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</si>
  <si>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</si>
  <si>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</si>
  <si>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</si>
  <si>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</si>
  <si>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</si>
  <si>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</si>
  <si>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</si>
  <si>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</si>
  <si>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</si>
  <si>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</si>
  <si>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</si>
  <si>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</si>
  <si>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</si>
  <si>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</si>
  <si>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</si>
  <si>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</si>
  <si>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</si>
  <si>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</si>
  <si>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</si>
  <si>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</si>
  <si>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</si>
  <si>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</si>
  <si>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</si>
  <si>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</si>
  <si>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</si>
  <si>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</si>
  <si>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</si>
  <si>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</si>
  <si>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</si>
  <si>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</si>
  <si>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</si>
  <si>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</si>
  <si>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</si>
  <si>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</si>
  <si>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</si>
  <si>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</si>
  <si>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</si>
  <si>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</si>
  <si>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</si>
  <si>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</si>
  <si>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</si>
  <si>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</si>
  <si>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</si>
  <si>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</si>
  <si>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</si>
  <si>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</si>
  <si>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</si>
  <si>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</si>
  <si>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</si>
  <si>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</si>
  <si>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</si>
  <si>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</si>
  <si>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</si>
  <si>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</si>
  <si>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</si>
  <si>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</si>
  <si>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</si>
  <si>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</si>
  <si>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</si>
  <si>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</si>
  <si>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</si>
  <si>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</si>
  <si>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</si>
  <si>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</si>
  <si>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</si>
  <si>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</si>
  <si>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</si>
  <si>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</si>
  <si>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</si>
  <si>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</si>
  <si>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</si>
  <si>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</si>
  <si>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</si>
  <si>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</si>
  <si>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</si>
  <si>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</si>
  <si>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</si>
  <si>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</si>
  <si>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</si>
  <si>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</si>
  <si>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</si>
  <si>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</si>
  <si>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</si>
  <si>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</si>
  <si>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</si>
  <si>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</si>
  <si>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</si>
  <si>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</si>
  <si>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</si>
  <si>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</si>
  <si>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</si>
  <si>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</si>
  <si>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</si>
  <si>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</si>
  <si>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</si>
  <si>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</si>
  <si>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</si>
  <si>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</si>
  <si>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</si>
  <si>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</si>
  <si>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</si>
  <si>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</si>
  <si>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</si>
  <si>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</si>
  <si>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</si>
  <si>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</si>
  <si>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</si>
  <si>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</si>
  <si>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</si>
  <si>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</si>
  <si>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</si>
  <si>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</si>
  <si>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</si>
  <si>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</si>
  <si>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</si>
  <si>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</si>
  <si>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</si>
  <si>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</si>
  <si>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</si>
  <si>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</si>
  <si>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</si>
  <si>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</si>
  <si>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</si>
  <si>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</si>
  <si>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</si>
  <si>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</si>
  <si>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</si>
  <si>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</si>
  <si>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</si>
  <si>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</si>
  <si>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</si>
  <si>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</si>
  <si>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</si>
  <si>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</si>
  <si>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</si>
  <si>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</si>
  <si>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</si>
  <si>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</si>
  <si>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</si>
  <si>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</si>
  <si>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</si>
  <si>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</si>
  <si>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</si>
  <si>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</si>
  <si>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</si>
  <si>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</si>
  <si>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</si>
  <si>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</si>
  <si>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</si>
  <si>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</si>
  <si>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</si>
  <si>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</si>
  <si>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</si>
  <si>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</si>
  <si>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</si>
  <si>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</si>
  <si>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</si>
  <si>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</si>
  <si>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</si>
  <si>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</si>
  <si>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</si>
  <si>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</si>
  <si>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</si>
  <si>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</si>
  <si>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</si>
  <si>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</si>
  <si>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</si>
  <si>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</si>
  <si>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</si>
  <si>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</si>
  <si>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</si>
  <si>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</si>
  <si>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</si>
  <si>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</si>
  <si>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</si>
  <si>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</si>
  <si>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</si>
  <si>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</si>
  <si>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</si>
  <si>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</si>
  <si>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</si>
  <si>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</si>
  <si>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</si>
  <si>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</si>
  <si>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</si>
  <si>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</si>
  <si>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</si>
  <si>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</si>
  <si>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</si>
  <si>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</si>
  <si>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</si>
  <si>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</si>
  <si>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</si>
  <si>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</si>
  <si>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</si>
  <si>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</si>
  <si>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</si>
  <si>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</si>
  <si>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</si>
  <si>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</si>
  <si>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</si>
  <si>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</si>
  <si>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</si>
  <si>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</si>
  <si>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</si>
  <si>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</si>
  <si>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</si>
  <si>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</si>
  <si>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</si>
  <si>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</si>
  <si>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</si>
  <si>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</si>
  <si>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</si>
  <si>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</si>
  <si>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</si>
  <si>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</si>
  <si>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</si>
  <si>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</si>
  <si>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</si>
  <si>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</si>
  <si>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</si>
  <si>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</si>
  <si>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</si>
  <si>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</si>
  <si>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</si>
  <si>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</si>
  <si>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</si>
  <si>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</si>
  <si>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</si>
  <si>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</si>
  <si>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</si>
  <si>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</si>
  <si>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</si>
  <si>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</si>
  <si>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</si>
  <si>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</si>
  <si>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</si>
  <si>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</si>
  <si>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</si>
  <si>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</si>
  <si>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</si>
  <si>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</si>
  <si>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</si>
  <si>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</si>
  <si>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</si>
  <si>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</si>
  <si>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</si>
  <si>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</si>
  <si>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</si>
  <si>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</si>
  <si>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</si>
  <si>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</si>
  <si>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</si>
  <si>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</si>
  <si>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</si>
  <si>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</si>
  <si>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</si>
  <si>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</si>
  <si>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</si>
  <si>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</si>
  <si>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</si>
  <si>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</si>
  <si>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</si>
  <si>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</si>
  <si>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</si>
  <si>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</si>
  <si>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</si>
  <si>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</si>
  <si>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</si>
  <si>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</si>
  <si>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</si>
  <si>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</si>
  <si>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</si>
  <si>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</si>
  <si>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</si>
  <si>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</si>
  <si>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</si>
  <si>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</si>
  <si>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</si>
  <si>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</si>
  <si>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</si>
  <si>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</si>
  <si>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</si>
  <si>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</si>
  <si>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</si>
  <si>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</si>
  <si>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</si>
  <si>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</si>
  <si>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</si>
  <si>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</si>
  <si>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</si>
  <si>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</si>
  <si>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</si>
  <si>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</si>
  <si>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</si>
  <si>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</si>
  <si>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</si>
  <si>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</si>
  <si>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</si>
  <si>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</si>
  <si>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</si>
  <si>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</si>
  <si>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</si>
  <si>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</si>
  <si>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</si>
  <si>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</si>
  <si>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</si>
  <si>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</si>
  <si>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</si>
  <si>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</si>
  <si>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</si>
  <si>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</si>
  <si>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</si>
  <si>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</si>
  <si>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</si>
  <si>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</si>
  <si>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</si>
  <si>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</si>
  <si>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</si>
  <si>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</si>
  <si>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</si>
  <si>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</si>
  <si>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</si>
  <si>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</si>
  <si>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</si>
  <si>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</si>
  <si>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</si>
  <si>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</si>
  <si>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</si>
  <si>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</si>
  <si>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</si>
  <si>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</si>
  <si>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</si>
  <si>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</si>
  <si>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</si>
  <si>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</si>
  <si>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</si>
  <si>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</si>
  <si>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</si>
  <si>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</si>
  <si>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</si>
  <si>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</si>
  <si>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</si>
  <si>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</si>
  <si>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</si>
  <si>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</si>
  <si>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</si>
  <si>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</si>
  <si>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</si>
  <si>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</si>
  <si>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</si>
  <si>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</si>
  <si>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</si>
  <si>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</si>
  <si>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</si>
  <si>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</si>
  <si>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</si>
  <si>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</si>
  <si>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</si>
  <si>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</si>
  <si>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</si>
  <si>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</si>
  <si>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</si>
  <si>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</si>
  <si>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</si>
  <si>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</si>
  <si>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</si>
  <si>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</si>
  <si>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</si>
  <si>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</si>
  <si>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</si>
  <si>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</si>
  <si>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</si>
  <si>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</si>
  <si>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</si>
  <si>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</si>
  <si>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</si>
  <si>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</si>
  <si>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</si>
  <si>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</si>
  <si>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</si>
  <si>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</si>
  <si>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</si>
  <si>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</si>
  <si>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</si>
  <si>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</si>
  <si>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</si>
  <si>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</si>
  <si>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</si>
  <si>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</si>
  <si>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</si>
  <si>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</si>
  <si>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</si>
  <si>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</si>
  <si>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</si>
  <si>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</si>
  <si>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</si>
  <si>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</si>
  <si>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</si>
  <si>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</si>
  <si>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</si>
  <si>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</si>
  <si>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</si>
  <si>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</si>
  <si>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</si>
  <si>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</si>
  <si>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</si>
  <si>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</si>
  <si>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</si>
  <si>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</si>
  <si>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</si>
  <si>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</si>
  <si>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</si>
  <si>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</si>
  <si>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</si>
  <si>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</si>
  <si>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</si>
  <si>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</si>
  <si>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</si>
  <si>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</si>
  <si>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</si>
  <si>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</si>
  <si>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</si>
  <si>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</si>
  <si>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</si>
  <si>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</si>
  <si>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</si>
  <si>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</si>
  <si>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</si>
  <si>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</si>
  <si>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</si>
  <si>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</si>
  <si>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</si>
  <si>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</si>
  <si>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</si>
  <si>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</si>
  <si>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</si>
  <si>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</si>
  <si>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</si>
  <si>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</si>
  <si>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</si>
  <si>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</si>
  <si>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</si>
  <si>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</si>
  <si>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</si>
  <si>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</si>
  <si>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</si>
  <si>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</si>
  <si>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</si>
  <si>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</si>
  <si>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</si>
  <si>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</si>
  <si>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</si>
  <si>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</si>
  <si>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</si>
  <si>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</si>
  <si>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</si>
  <si>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</si>
  <si>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</si>
  <si>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</si>
  <si>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</si>
  <si>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</si>
  <si>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</si>
  <si>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</si>
  <si>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</si>
  <si>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</si>
  <si>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</si>
  <si>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</si>
  <si>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</si>
  <si>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</si>
  <si>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</si>
  <si>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</si>
  <si>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</si>
  <si>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</si>
  <si>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</si>
  <si>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</si>
  <si>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</si>
  <si>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</si>
  <si>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</si>
  <si>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</si>
  <si>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</si>
  <si>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</si>
  <si>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</si>
  <si>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</si>
  <si>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</si>
  <si>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</si>
  <si>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</si>
  <si>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</si>
  <si>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</si>
  <si>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</si>
  <si>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</si>
  <si>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</si>
  <si>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</si>
  <si>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</si>
  <si>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</si>
  <si>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</si>
  <si>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</si>
  <si>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</si>
  <si>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</si>
  <si>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</si>
  <si>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</si>
  <si>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</si>
  <si>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</si>
  <si>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</si>
  <si>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</si>
  <si>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</si>
  <si>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</si>
  <si>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</si>
  <si>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</si>
  <si>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</si>
  <si>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</si>
  <si>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</si>
  <si>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</si>
  <si>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</si>
  <si>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</si>
  <si>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</si>
  <si>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</si>
  <si>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</si>
  <si>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</si>
  <si>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</si>
  <si>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</si>
  <si>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</si>
  <si>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</si>
  <si>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</si>
  <si>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</si>
  <si>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</si>
  <si>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</si>
  <si>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</si>
  <si>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</si>
  <si>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</si>
  <si>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</si>
  <si>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</si>
  <si>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</si>
  <si>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</si>
  <si>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</si>
  <si>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</si>
  <si>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</si>
  <si>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</si>
  <si>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</si>
  <si>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</si>
  <si>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</si>
  <si>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</si>
  <si>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</si>
  <si>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</si>
  <si>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</si>
  <si>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</si>
  <si>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</si>
  <si>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</si>
  <si>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</si>
  <si>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</si>
  <si>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</si>
  <si>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</si>
  <si>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</si>
  <si>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</si>
  <si>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</si>
  <si>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</si>
  <si>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</si>
  <si>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</si>
  <si>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</si>
  <si>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</si>
  <si>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</si>
  <si>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</si>
  <si>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</si>
  <si>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</si>
  <si>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</si>
  <si>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</si>
  <si>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</si>
  <si>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</si>
  <si>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</si>
  <si>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</si>
  <si>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</si>
  <si>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</si>
  <si>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</si>
  <si>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</si>
  <si>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</si>
  <si>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</si>
  <si>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</si>
  <si>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</si>
  <si>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</si>
  <si>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</si>
  <si>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</si>
  <si>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</si>
  <si>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</si>
  <si>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</si>
  <si>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</si>
  <si>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</si>
  <si>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</si>
  <si>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</si>
  <si>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</si>
  <si>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</si>
  <si>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</si>
  <si>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</si>
  <si>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</si>
  <si>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</si>
  <si>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</si>
  <si>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</si>
  <si>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</si>
  <si>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</si>
  <si>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</si>
  <si>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</si>
  <si>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</si>
  <si>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</si>
  <si>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</si>
  <si>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</si>
  <si>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</si>
  <si>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</si>
  <si>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</si>
  <si>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</si>
  <si>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</si>
  <si>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</si>
  <si>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</si>
  <si>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</si>
  <si>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</si>
  <si>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</si>
  <si>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</si>
  <si>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</si>
  <si>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</si>
  <si>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</si>
  <si>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</si>
  <si>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</si>
  <si>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</si>
  <si>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</si>
  <si>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</si>
  <si>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</si>
  <si>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</si>
  <si>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</si>
  <si>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</si>
  <si>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</si>
  <si>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</si>
  <si>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</si>
  <si>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</si>
  <si>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</si>
  <si>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</si>
  <si>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</si>
  <si>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</si>
  <si>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</si>
  <si>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</si>
  <si>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</si>
  <si>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</si>
  <si>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</si>
  <si>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</si>
  <si>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</si>
  <si>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</si>
  <si>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</si>
  <si>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</si>
  <si>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</si>
  <si>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</si>
  <si>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</si>
  <si>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</si>
  <si>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</si>
  <si>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</si>
  <si>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</si>
  <si>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</si>
  <si>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</si>
  <si>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</si>
  <si>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</si>
  <si>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</si>
  <si>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</si>
  <si>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</si>
  <si>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</si>
  <si>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</si>
  <si>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</si>
  <si>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</si>
  <si>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</si>
  <si>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</si>
  <si>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</si>
  <si>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</si>
  <si>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</si>
  <si>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</si>
  <si>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</si>
  <si>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</si>
  <si>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</si>
  <si>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</si>
  <si>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</si>
  <si>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</si>
  <si>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</si>
  <si>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</si>
  <si>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</si>
  <si>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</si>
  <si>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</si>
  <si>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</si>
  <si>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</si>
  <si>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</si>
  <si>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</si>
  <si>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</si>
  <si>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</si>
  <si>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</si>
  <si>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</si>
  <si>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</si>
  <si>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</si>
  <si>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</si>
  <si>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</si>
  <si>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</si>
  <si>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</si>
  <si>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</si>
  <si>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</si>
  <si>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</si>
  <si>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</si>
  <si>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</si>
  <si>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</si>
  <si>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</si>
  <si>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</si>
  <si>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</si>
  <si>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</si>
  <si>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</si>
  <si>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</si>
  <si>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</si>
  <si>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</si>
  <si>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</si>
  <si>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</si>
  <si>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</si>
  <si>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</si>
  <si>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</si>
  <si>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</si>
  <si>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</si>
  <si>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</si>
  <si>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</si>
  <si>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</si>
  <si>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</si>
  <si>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</si>
  <si>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</si>
  <si>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</si>
  <si>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</si>
  <si>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</si>
  <si>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</si>
  <si>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</si>
  <si>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</si>
  <si>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</si>
  <si>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</si>
  <si>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</si>
  <si>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</si>
  <si>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</si>
  <si>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</si>
  <si>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</si>
  <si>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</si>
  <si>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</si>
  <si>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</si>
  <si>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</si>
  <si>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</si>
  <si>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</si>
  <si>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</si>
  <si>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</si>
  <si>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</si>
  <si>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</si>
  <si>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</si>
  <si>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</si>
  <si>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</si>
  <si>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</si>
  <si>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</si>
  <si>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</si>
  <si>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</si>
  <si>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</si>
  <si>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</si>
  <si>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</si>
  <si>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</si>
  <si>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</si>
  <si>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</si>
  <si>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</si>
  <si>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</si>
  <si>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</si>
  <si>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</si>
  <si>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</si>
  <si>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</si>
  <si>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</si>
  <si>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</si>
  <si>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</si>
  <si>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</si>
  <si>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</si>
  <si>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</si>
  <si>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</si>
  <si>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</si>
  <si>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</si>
  <si>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</si>
  <si>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</si>
  <si>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</si>
  <si>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</si>
  <si>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</si>
  <si>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</si>
  <si>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</si>
  <si>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</si>
  <si>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</si>
  <si>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</si>
  <si>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</si>
  <si>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</si>
  <si>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</si>
  <si>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</si>
  <si>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</si>
  <si>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</si>
  <si>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</si>
  <si>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</si>
  <si>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</si>
  <si>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</si>
  <si>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</si>
  <si>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</si>
  <si>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</si>
  <si>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</si>
  <si>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</si>
  <si>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</si>
  <si>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</si>
  <si>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</si>
  <si>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</si>
  <si>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</si>
  <si>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</si>
  <si>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</si>
  <si>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</si>
  <si>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</si>
  <si>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</si>
  <si>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</si>
  <si>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</si>
  <si>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</si>
  <si>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</si>
  <si>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</si>
  <si>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</si>
  <si>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</si>
  <si>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</si>
  <si>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</si>
  <si>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</si>
  <si>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</si>
  <si>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</si>
  <si>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</si>
  <si>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</si>
  <si>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</si>
  <si>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</si>
  <si>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</si>
  <si>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</si>
  <si>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</si>
  <si>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</si>
  <si>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</si>
  <si>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</si>
  <si>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</si>
  <si>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</si>
  <si>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</si>
  <si>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</si>
  <si>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</si>
  <si>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</si>
  <si>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</si>
  <si>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</si>
  <si>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</si>
  <si>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</si>
  <si>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</si>
  <si>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</si>
  <si>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</si>
  <si>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</si>
  <si>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</si>
  <si>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</si>
  <si>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</si>
  <si>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</si>
  <si>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</si>
  <si>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</si>
  <si>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</si>
  <si>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</si>
  <si>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</si>
  <si>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</si>
  <si>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</si>
  <si>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</si>
  <si>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</si>
  <si>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</si>
  <si>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</si>
  <si>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</si>
  <si>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</si>
  <si>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</si>
  <si>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</si>
  <si>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</si>
  <si>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</si>
  <si>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</si>
  <si>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</si>
  <si>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</si>
  <si>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</si>
  <si>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</si>
  <si>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</si>
  <si>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</si>
  <si>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</si>
  <si>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</si>
  <si>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</si>
  <si>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</si>
  <si>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</si>
  <si>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</si>
  <si>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</si>
  <si>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</si>
  <si>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</si>
  <si>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</si>
  <si>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</si>
  <si>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</si>
  <si>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</si>
  <si>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</si>
  <si>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</si>
  <si>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</si>
  <si>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</si>
  <si>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</si>
  <si>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</si>
  <si>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</si>
  <si>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</si>
  <si>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</si>
  <si>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</si>
  <si>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</si>
  <si>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</si>
  <si>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</si>
  <si>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</si>
  <si>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</si>
  <si>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</si>
  <si>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</si>
  <si>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</si>
  <si>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</si>
  <si>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</si>
  <si>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</si>
  <si>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</si>
  <si>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</si>
  <si>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</si>
  <si>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</si>
  <si>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</si>
  <si>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</si>
  <si>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</si>
  <si>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</si>
  <si>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</si>
  <si>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</si>
  <si>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</si>
  <si>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</si>
  <si>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</si>
  <si>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</si>
  <si>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</si>
  <si>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</si>
  <si>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</si>
  <si>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</si>
  <si>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</si>
  <si>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</si>
  <si>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</si>
  <si>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</si>
  <si>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</si>
  <si>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</si>
  <si>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</si>
  <si>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</si>
  <si>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</si>
  <si>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</si>
  <si>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</si>
  <si>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</si>
  <si>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</si>
  <si>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</si>
  <si>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</si>
  <si>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</si>
  <si>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</si>
  <si>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</si>
  <si>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</si>
  <si>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</si>
  <si>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</si>
  <si>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</si>
  <si>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</si>
  <si>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</si>
  <si>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</si>
  <si>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</si>
  <si>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</si>
  <si>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</si>
  <si>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</si>
  <si>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</si>
  <si>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</si>
  <si>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</si>
  <si>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</si>
  <si>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</si>
  <si>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</si>
  <si>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</si>
  <si>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</si>
  <si>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</si>
  <si>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</si>
  <si>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</si>
  <si>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</si>
  <si>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</si>
  <si>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</si>
  <si>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</si>
  <si>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</si>
  <si>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</si>
  <si>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</si>
  <si>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</si>
  <si>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</si>
  <si>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</si>
  <si>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</si>
  <si>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</si>
  <si>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</si>
  <si>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</si>
  <si>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</si>
  <si>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</si>
  <si>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</si>
  <si>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</si>
  <si>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</si>
  <si>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</si>
  <si>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</si>
  <si>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</si>
  <si>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</si>
  <si>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</si>
  <si>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</si>
  <si>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</si>
  <si>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</si>
  <si>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</si>
  <si>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</si>
  <si>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</si>
  <si>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</si>
  <si>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</si>
  <si>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</si>
  <si>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</si>
  <si>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</si>
  <si>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</si>
  <si>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</si>
  <si>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</si>
  <si>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</si>
  <si>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</si>
  <si>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</si>
  <si>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</si>
  <si>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</si>
  <si>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</si>
  <si>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</si>
  <si>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</si>
  <si>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</si>
  <si>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</si>
  <si>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</si>
  <si>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</si>
  <si>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</si>
  <si>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</si>
  <si>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</si>
  <si>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</si>
  <si>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</si>
  <si>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</si>
  <si>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</si>
  <si>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</si>
  <si>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</si>
  <si>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</si>
  <si>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</si>
  <si>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</si>
  <si>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</si>
  <si>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</si>
  <si>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</si>
  <si>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</si>
  <si>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</si>
  <si>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</si>
  <si>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</si>
  <si>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</si>
  <si>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</si>
  <si>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</si>
  <si>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</si>
  <si>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</si>
  <si>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</si>
  <si>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</si>
  <si>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</si>
  <si>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</si>
  <si>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</si>
  <si>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</si>
  <si>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</si>
  <si>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</si>
  <si>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</si>
  <si>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</si>
  <si>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</si>
  <si>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</si>
  <si>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</si>
  <si>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</si>
  <si>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</si>
  <si>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</si>
  <si>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</si>
  <si>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</si>
  <si>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</si>
  <si>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</si>
  <si>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</si>
  <si>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</si>
  <si>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</si>
  <si>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</si>
  <si>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</si>
  <si>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</si>
  <si>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</si>
  <si>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</si>
  <si>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</si>
  <si>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</si>
  <si>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</si>
  <si>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</si>
  <si>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</si>
  <si>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</si>
  <si>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</si>
  <si>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</si>
  <si>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</si>
  <si>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</si>
  <si>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</si>
  <si>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</si>
  <si>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</si>
  <si>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</si>
  <si>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</si>
  <si>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</si>
  <si>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</si>
  <si>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</si>
  <si>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</si>
  <si>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</si>
  <si>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</si>
  <si>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</si>
  <si>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</si>
  <si>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</si>
  <si>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</si>
  <si>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</si>
  <si>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</si>
  <si>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</si>
  <si>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</si>
  <si>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</si>
  <si>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</si>
  <si>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</si>
  <si>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</si>
  <si>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</si>
  <si>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</si>
  <si>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</si>
  <si>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</si>
  <si>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</si>
  <si>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</si>
  <si>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</si>
  <si>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</si>
  <si>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</si>
  <si>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</si>
  <si>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</si>
  <si>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</si>
  <si>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</si>
  <si>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</si>
  <si>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</si>
  <si>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</si>
  <si>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</si>
  <si>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</si>
  <si>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</si>
  <si>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</si>
  <si>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</si>
  <si>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</si>
  <si>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</si>
  <si>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</si>
  <si>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</si>
  <si>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</si>
  <si>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</si>
  <si>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</si>
  <si>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</si>
  <si>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</si>
  <si>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</si>
  <si>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</si>
  <si>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</si>
  <si>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</si>
  <si>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</si>
  <si>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</si>
  <si>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</si>
  <si>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</si>
  <si>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</si>
  <si>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</si>
  <si>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</si>
  <si>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</si>
  <si>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</si>
  <si>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</si>
  <si>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</si>
  <si>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</si>
  <si>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</si>
  <si>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</si>
  <si>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</si>
  <si>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</si>
  <si>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</si>
  <si>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</si>
  <si>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</si>
  <si>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</si>
  <si>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</si>
  <si>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</si>
  <si>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</si>
  <si>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</si>
  <si>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</si>
  <si>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</si>
  <si>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</si>
  <si>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</si>
  <si>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</si>
  <si>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</si>
  <si>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</si>
  <si>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</si>
  <si>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</si>
  <si>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</si>
  <si>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</si>
  <si>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</si>
  <si>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</si>
  <si>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</si>
  <si>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</si>
  <si>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</si>
  <si>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</si>
  <si>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</si>
  <si>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</si>
  <si>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</si>
  <si>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</si>
  <si>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</si>
  <si>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</si>
  <si>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Регион Шумадије и Западне Србије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</si>
</sst>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23705</c:v>
                </c:pt>
                <c:pt idx="1">
                  <c:v>30970</c:v>
                </c:pt>
                <c:pt idx="2">
                  <c:v>33921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26971</c:v>
                </c:pt>
                <c:pt idx="1">
                  <c:v>33813</c:v>
                </c:pt>
                <c:pt idx="2">
                  <c:v>37028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97088"/>
        <c:axId val="117898624"/>
      </c:barChart>
      <c:catAx>
        <c:axId val="1178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98624"/>
        <c:crosses val="autoZero"/>
        <c:auto val="1"/>
        <c:lblAlgn val="ctr"/>
        <c:lblOffset val="100"/>
        <c:noMultiLvlLbl val="0"/>
      </c:catAx>
      <c:valAx>
        <c:axId val="11789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970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99635</c:v>
                </c:pt>
                <c:pt idx="1">
                  <c:v>88581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24480"/>
        <c:axId val="120326016"/>
      </c:barChart>
      <c:catAx>
        <c:axId val="12032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326016"/>
        <c:crosses val="autoZero"/>
        <c:auto val="1"/>
        <c:lblAlgn val="ctr"/>
        <c:lblOffset val="100"/>
        <c:noMultiLvlLbl val="0"/>
      </c:catAx>
      <c:valAx>
        <c:axId val="1203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2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44543</c:v>
                </c:pt>
                <c:pt idx="1">
                  <c:v>39565</c:v>
                </c:pt>
                <c:pt idx="2">
                  <c:v>35260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38688"/>
        <c:axId val="120344576"/>
      </c:barChart>
      <c:catAx>
        <c:axId val="12033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44576"/>
        <c:crosses val="autoZero"/>
        <c:auto val="1"/>
        <c:lblAlgn val="ctr"/>
        <c:lblOffset val="100"/>
        <c:noMultiLvlLbl val="0"/>
      </c:catAx>
      <c:valAx>
        <c:axId val="12034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38688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1636</c:v>
                </c:pt>
                <c:pt idx="1">
                  <c:v>2093</c:v>
                </c:pt>
                <c:pt idx="2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67744"/>
        <c:axId val="120381824"/>
      </c:barChart>
      <c:catAx>
        <c:axId val="120367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81824"/>
        <c:crosses val="autoZero"/>
        <c:auto val="1"/>
        <c:lblAlgn val="ctr"/>
        <c:lblOffset val="100"/>
        <c:noMultiLvlLbl val="0"/>
      </c:catAx>
      <c:valAx>
        <c:axId val="1203818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036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2044</c:v>
                </c:pt>
                <c:pt idx="1">
                  <c:v>2298</c:v>
                </c:pt>
                <c:pt idx="2">
                  <c:v>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07488"/>
        <c:axId val="120609024"/>
      </c:barChart>
      <c:catAx>
        <c:axId val="1206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09024"/>
        <c:crosses val="autoZero"/>
        <c:auto val="1"/>
        <c:lblAlgn val="ctr"/>
        <c:lblOffset val="100"/>
        <c:noMultiLvlLbl val="0"/>
      </c:catAx>
      <c:valAx>
        <c:axId val="1206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0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1766</c:v>
                </c:pt>
                <c:pt idx="1">
                  <c:v>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31680"/>
        <c:axId val="120633216"/>
      </c:barChart>
      <c:catAx>
        <c:axId val="120631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33216"/>
        <c:crosses val="autoZero"/>
        <c:auto val="1"/>
        <c:lblAlgn val="ctr"/>
        <c:lblOffset val="100"/>
        <c:noMultiLvlLbl val="0"/>
      </c:catAx>
      <c:valAx>
        <c:axId val="120633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31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12730.861999999999</c:v>
                </c:pt>
                <c:pt idx="1">
                  <c:v>19377.445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64064"/>
        <c:axId val="120665600"/>
      </c:barChart>
      <c:catAx>
        <c:axId val="120664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65600"/>
        <c:crosses val="autoZero"/>
        <c:auto val="1"/>
        <c:lblAlgn val="ctr"/>
        <c:lblOffset val="100"/>
        <c:noMultiLvlLbl val="0"/>
      </c:catAx>
      <c:valAx>
        <c:axId val="120665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6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578064</c:v>
                </c:pt>
                <c:pt idx="1">
                  <c:v>561202</c:v>
                </c:pt>
                <c:pt idx="2">
                  <c:v>551773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86464"/>
        <c:axId val="120688000"/>
      </c:barChart>
      <c:catAx>
        <c:axId val="12068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88000"/>
        <c:crosses val="autoZero"/>
        <c:auto val="1"/>
        <c:lblAlgn val="ctr"/>
        <c:lblOffset val="100"/>
        <c:noMultiLvlLbl val="0"/>
      </c:catAx>
      <c:valAx>
        <c:axId val="12068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8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4.2</c:v>
                </c:pt>
                <c:pt idx="1">
                  <c:v>4.3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13216"/>
        <c:axId val="120714752"/>
      </c:barChart>
      <c:catAx>
        <c:axId val="1207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14752"/>
        <c:crosses val="autoZero"/>
        <c:auto val="1"/>
        <c:lblAlgn val="ctr"/>
        <c:lblOffset val="100"/>
        <c:noMultiLvlLbl val="0"/>
      </c:catAx>
      <c:valAx>
        <c:axId val="12071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132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8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47904"/>
        <c:axId val="120749440"/>
      </c:barChart>
      <c:catAx>
        <c:axId val="1207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49440"/>
        <c:crosses val="autoZero"/>
        <c:auto val="1"/>
        <c:lblAlgn val="ctr"/>
        <c:lblOffset val="100"/>
        <c:noMultiLvlLbl val="0"/>
      </c:catAx>
      <c:valAx>
        <c:axId val="1207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479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17.439459563723084</c:v>
                </c:pt>
                <c:pt idx="1">
                  <c:v>59.673537560496605</c:v>
                </c:pt>
                <c:pt idx="2">
                  <c:v>22.887002875780318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6433</c:v>
                </c:pt>
                <c:pt idx="1">
                  <c:v>9292</c:v>
                </c:pt>
                <c:pt idx="2">
                  <c:v>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1806</c:v>
                </c:pt>
                <c:pt idx="1">
                  <c:v>2019</c:v>
                </c:pt>
                <c:pt idx="2">
                  <c:v>2146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746560"/>
        <c:axId val="119748096"/>
      </c:barChart>
      <c:catAx>
        <c:axId val="1197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48096"/>
        <c:crosses val="autoZero"/>
        <c:auto val="1"/>
        <c:lblAlgn val="ctr"/>
        <c:lblOffset val="100"/>
        <c:noMultiLvlLbl val="0"/>
      </c:catAx>
      <c:valAx>
        <c:axId val="11974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46560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1187</c:v>
                </c:pt>
                <c:pt idx="1">
                  <c:v>1135</c:v>
                </c:pt>
                <c:pt idx="2">
                  <c:v>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88</c:v>
                </c:pt>
                <c:pt idx="1">
                  <c:v>123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291904"/>
        <c:axId val="121293440"/>
      </c:barChart>
      <c:catAx>
        <c:axId val="1212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93440"/>
        <c:crosses val="autoZero"/>
        <c:auto val="1"/>
        <c:lblAlgn val="ctr"/>
        <c:lblOffset val="100"/>
        <c:noMultiLvlLbl val="0"/>
      </c:catAx>
      <c:valAx>
        <c:axId val="12129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291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64</c:v>
                </c:pt>
                <c:pt idx="1">
                  <c:v>58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333248"/>
        <c:axId val="121334784"/>
      </c:barChart>
      <c:catAx>
        <c:axId val="12133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34784"/>
        <c:crosses val="autoZero"/>
        <c:auto val="1"/>
        <c:lblAlgn val="ctr"/>
        <c:lblOffset val="100"/>
        <c:noMultiLvlLbl val="0"/>
      </c:catAx>
      <c:valAx>
        <c:axId val="12133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333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97.3</c:v>
                </c:pt>
                <c:pt idx="1">
                  <c:v>98.9</c:v>
                </c:pt>
                <c:pt idx="2">
                  <c:v>96.7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95.8</c:v>
                </c:pt>
                <c:pt idx="1">
                  <c:v>97.3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70496"/>
        <c:axId val="121372032"/>
      </c:barChart>
      <c:catAx>
        <c:axId val="12137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72032"/>
        <c:crosses val="autoZero"/>
        <c:auto val="1"/>
        <c:lblAlgn val="ctr"/>
        <c:lblOffset val="100"/>
        <c:noMultiLvlLbl val="0"/>
      </c:catAx>
      <c:valAx>
        <c:axId val="12137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70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68252</c:v>
                </c:pt>
                <c:pt idx="1">
                  <c:v>61974</c:v>
                </c:pt>
                <c:pt idx="2">
                  <c:v>60047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405824"/>
        <c:axId val="121407360"/>
      </c:barChart>
      <c:catAx>
        <c:axId val="1214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07360"/>
        <c:crosses val="autoZero"/>
        <c:auto val="1"/>
        <c:lblAlgn val="ctr"/>
        <c:lblOffset val="100"/>
        <c:noMultiLvlLbl val="0"/>
      </c:catAx>
      <c:valAx>
        <c:axId val="12140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05824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1055</c:v>
                </c:pt>
                <c:pt idx="1">
                  <c:v>1266</c:v>
                </c:pt>
                <c:pt idx="2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1450</c:v>
                </c:pt>
                <c:pt idx="1">
                  <c:v>1398</c:v>
                </c:pt>
                <c:pt idx="2">
                  <c:v>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08224"/>
        <c:axId val="121509760"/>
      </c:barChart>
      <c:catAx>
        <c:axId val="12150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09760"/>
        <c:crosses val="autoZero"/>
        <c:auto val="1"/>
        <c:lblAlgn val="ctr"/>
        <c:lblOffset val="100"/>
        <c:noMultiLvlLbl val="0"/>
      </c:catAx>
      <c:valAx>
        <c:axId val="12150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082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7348</c:v>
                </c:pt>
                <c:pt idx="1">
                  <c:v>7570</c:v>
                </c:pt>
                <c:pt idx="2">
                  <c:v>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10510</c:v>
                </c:pt>
                <c:pt idx="1">
                  <c:v>11475</c:v>
                </c:pt>
                <c:pt idx="2">
                  <c:v>12425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37280"/>
        <c:axId val="121538816"/>
      </c:barChart>
      <c:catAx>
        <c:axId val="12153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38816"/>
        <c:crosses val="autoZero"/>
        <c:auto val="1"/>
        <c:lblAlgn val="ctr"/>
        <c:lblOffset val="100"/>
        <c:noMultiLvlLbl val="0"/>
      </c:catAx>
      <c:valAx>
        <c:axId val="12153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37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2.207961439994389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2.2882947850178859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2.3828755172897522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2.6119296661289191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2.4694009960019638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2.5617898225433122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2.7615820298800586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3.0740929894087112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3.2692821947113697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3.5004734516377924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3.4522515255663881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3.5598192992915756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3.9694316826821909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4.355809865329312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3.5692992915760682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2.0181972013747633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1.577295363680999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1.1188582801430875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715328"/>
        <c:axId val="121721216"/>
      </c:barChart>
      <c:catAx>
        <c:axId val="1217153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721216"/>
        <c:crosses val="autoZero"/>
        <c:auto val="1"/>
        <c:lblAlgn val="ctr"/>
        <c:lblOffset val="100"/>
        <c:noMultiLvlLbl val="0"/>
      </c:catAx>
      <c:valAx>
        <c:axId val="1217212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7153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2.3484625973206144</c:v>
                </c:pt>
                <c:pt idx="1">
                  <c:v>2.4443584730307921</c:v>
                </c:pt>
                <c:pt idx="2">
                  <c:v>2.5486931858034652</c:v>
                </c:pt>
                <c:pt idx="3">
                  <c:v>2.7720483797432838</c:v>
                </c:pt>
                <c:pt idx="4">
                  <c:v>2.6151627270814335</c:v>
                </c:pt>
                <c:pt idx="5">
                  <c:v>2.7360463281195204</c:v>
                </c:pt>
                <c:pt idx="6">
                  <c:v>2.9566068422529281</c:v>
                </c:pt>
                <c:pt idx="7">
                  <c:v>3.2701589570035772</c:v>
                </c:pt>
                <c:pt idx="8">
                  <c:v>3.3915357368310306</c:v>
                </c:pt>
                <c:pt idx="9">
                  <c:v>3.5569150241986391</c:v>
                </c:pt>
                <c:pt idx="10">
                  <c:v>3.3578899838675733</c:v>
                </c:pt>
                <c:pt idx="11">
                  <c:v>3.3840832573472679</c:v>
                </c:pt>
                <c:pt idx="12">
                  <c:v>3.621850231465245</c:v>
                </c:pt>
                <c:pt idx="13">
                  <c:v>3.878138809006102</c:v>
                </c:pt>
                <c:pt idx="14">
                  <c:v>3.0268574209160413</c:v>
                </c:pt>
                <c:pt idx="15">
                  <c:v>1.5506089114119379</c:v>
                </c:pt>
                <c:pt idx="16">
                  <c:v>1.1002818790769446</c:v>
                </c:pt>
                <c:pt idx="17">
                  <c:v>0.69165585326506274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733504"/>
        <c:axId val="121735040"/>
      </c:barChart>
      <c:catAx>
        <c:axId val="1217335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735040"/>
        <c:crosses val="autoZero"/>
        <c:auto val="1"/>
        <c:lblAlgn val="ctr"/>
        <c:lblOffset val="100"/>
        <c:noMultiLvlLbl val="0"/>
      </c:catAx>
      <c:valAx>
        <c:axId val="1217350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733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0.25311097306829111</c:v>
                </c:pt>
                <c:pt idx="1">
                  <c:v>0.27366184993837034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1.5085213610131452</c:v>
                </c:pt>
                <c:pt idx="1">
                  <c:v>0.50575647111274291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9.4457608608528378</c:v>
                </c:pt>
                <c:pt idx="1">
                  <c:v>4.6733628805958407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21.77981724911831</c:v>
                </c:pt>
                <c:pt idx="1">
                  <c:v>19.372951142115337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49.109164596024371</c:v>
                </c:pt>
                <c:pt idx="1">
                  <c:v>59.686213317248438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5.2697429063802499</c:v>
                </c:pt>
                <c:pt idx="1">
                  <c:v>4.9606619286145133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12.633882053542802</c:v>
                </c:pt>
                <c:pt idx="1">
                  <c:v>10.527392410374761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882112"/>
        <c:axId val="121883648"/>
      </c:barChart>
      <c:catAx>
        <c:axId val="12188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83648"/>
        <c:crosses val="autoZero"/>
        <c:auto val="1"/>
        <c:lblAlgn val="ctr"/>
        <c:lblOffset val="100"/>
        <c:noMultiLvlLbl val="0"/>
      </c:catAx>
      <c:valAx>
        <c:axId val="121883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82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30.206120751843539</c:v>
                </c:pt>
                <c:pt idx="1">
                  <c:v>26.065668353832837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28.937935836806666</c:v>
                </c:pt>
                <c:pt idx="1">
                  <c:v>35.343027982481445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40.58792882334081</c:v>
                </c:pt>
                <c:pt idx="1">
                  <c:v>38.269780493561669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0.26801458800897726</c:v>
                </c:pt>
                <c:pt idx="1">
                  <c:v>0.32152317012404608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034048"/>
        <c:axId val="122035584"/>
      </c:barChart>
      <c:catAx>
        <c:axId val="12203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35584"/>
        <c:crosses val="autoZero"/>
        <c:auto val="1"/>
        <c:lblAlgn val="ctr"/>
        <c:lblOffset val="100"/>
        <c:noMultiLvlLbl val="0"/>
      </c:catAx>
      <c:valAx>
        <c:axId val="122035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340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95312</c:v>
                </c:pt>
                <c:pt idx="1">
                  <c:v>85590</c:v>
                </c:pt>
                <c:pt idx="2">
                  <c:v>77876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73159</c:v>
                </c:pt>
                <c:pt idx="1">
                  <c:v>66265</c:v>
                </c:pt>
                <c:pt idx="2">
                  <c:v>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772288"/>
        <c:axId val="119773824"/>
      </c:barChart>
      <c:catAx>
        <c:axId val="1197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73824"/>
        <c:crosses val="autoZero"/>
        <c:auto val="1"/>
        <c:lblAlgn val="ctr"/>
        <c:lblOffset val="100"/>
        <c:noMultiLvlLbl val="0"/>
      </c:catAx>
      <c:valAx>
        <c:axId val="11977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722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73</c:v>
                </c:pt>
                <c:pt idx="1">
                  <c:v>79</c:v>
                </c:pt>
                <c:pt idx="2">
                  <c:v>413</c:v>
                </c:pt>
                <c:pt idx="3">
                  <c:v>634</c:v>
                </c:pt>
                <c:pt idx="4">
                  <c:v>886</c:v>
                </c:pt>
                <c:pt idx="5">
                  <c:v>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82</c:v>
                </c:pt>
                <c:pt idx="1">
                  <c:v>67</c:v>
                </c:pt>
                <c:pt idx="2">
                  <c:v>452</c:v>
                </c:pt>
                <c:pt idx="3">
                  <c:v>538</c:v>
                </c:pt>
                <c:pt idx="4">
                  <c:v>580</c:v>
                </c:pt>
                <c:pt idx="5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2059008"/>
        <c:axId val="122068992"/>
      </c:barChart>
      <c:catAx>
        <c:axId val="122059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68992"/>
        <c:crosses val="autoZero"/>
        <c:auto val="1"/>
        <c:lblAlgn val="ctr"/>
        <c:lblOffset val="100"/>
        <c:noMultiLvlLbl val="0"/>
      </c:catAx>
      <c:valAx>
        <c:axId val="122068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59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</c:v>
                </c:pt>
                <c:pt idx="1">
                  <c:v>0.32</c:v>
                </c:pt>
                <c:pt idx="3">
                  <c:v>0.36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2298368"/>
        <c:axId val="122299904"/>
      </c:barChart>
      <c:catAx>
        <c:axId val="12229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99904"/>
        <c:crosses val="autoZero"/>
        <c:auto val="1"/>
        <c:lblAlgn val="ctr"/>
        <c:lblOffset val="100"/>
        <c:noMultiLvlLbl val="0"/>
      </c:catAx>
      <c:valAx>
        <c:axId val="1222999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983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21.259842519685041</c:v>
                </c:pt>
                <c:pt idx="1">
                  <c:v>64.022365844425011</c:v>
                </c:pt>
                <c:pt idx="2">
                  <c:v>16.023905742187196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78.740157480314963</c:v>
                </c:pt>
                <c:pt idx="1">
                  <c:v>35.977634155574982</c:v>
                </c:pt>
                <c:pt idx="2">
                  <c:v>83.976094257812804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339328"/>
        <c:axId val="122340864"/>
      </c:barChart>
      <c:catAx>
        <c:axId val="12233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40864"/>
        <c:crosses val="autoZero"/>
        <c:auto val="1"/>
        <c:lblAlgn val="ctr"/>
        <c:lblOffset val="100"/>
        <c:noMultiLvlLbl val="0"/>
      </c:catAx>
      <c:valAx>
        <c:axId val="122340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39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7928</c:v>
                </c:pt>
                <c:pt idx="1">
                  <c:v>7746</c:v>
                </c:pt>
                <c:pt idx="2">
                  <c:v>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8258</c:v>
                </c:pt>
                <c:pt idx="1">
                  <c:v>8105</c:v>
                </c:pt>
                <c:pt idx="2">
                  <c:v>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70784"/>
        <c:axId val="122472320"/>
      </c:barChart>
      <c:catAx>
        <c:axId val="1224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72320"/>
        <c:crosses val="autoZero"/>
        <c:auto val="1"/>
        <c:lblAlgn val="ctr"/>
        <c:lblOffset val="100"/>
        <c:noMultiLvlLbl val="0"/>
      </c:catAx>
      <c:valAx>
        <c:axId val="122472320"/>
        <c:scaling>
          <c:orientation val="minMax"/>
          <c:max val="25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470784"/>
        <c:crosses val="autoZero"/>
        <c:crossBetween val="between"/>
        <c:majorUnit val="5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15686</c:v>
                </c:pt>
                <c:pt idx="1">
                  <c:v>18842</c:v>
                </c:pt>
                <c:pt idx="2">
                  <c:v>14693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17196</c:v>
                </c:pt>
                <c:pt idx="1">
                  <c:v>19992</c:v>
                </c:pt>
                <c:pt idx="2">
                  <c:v>15533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921728"/>
        <c:axId val="122923264"/>
      </c:barChart>
      <c:catAx>
        <c:axId val="1229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23264"/>
        <c:crosses val="autoZero"/>
        <c:auto val="1"/>
        <c:lblAlgn val="ctr"/>
        <c:lblOffset val="100"/>
        <c:noMultiLvlLbl val="0"/>
      </c:catAx>
      <c:valAx>
        <c:axId val="12292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9217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26.412675750333651</c:v>
                </c:pt>
                <c:pt idx="1">
                  <c:v>27.659385645987804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27.005804028678732</c:v>
                </c:pt>
                <c:pt idx="1">
                  <c:v>27.36680885173628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16.162202427139267</c:v>
                </c:pt>
                <c:pt idx="1">
                  <c:v>18.868912999914116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13.645674912318817</c:v>
                </c:pt>
                <c:pt idx="1">
                  <c:v>16.074546964014772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8.3897700114839076</c:v>
                </c:pt>
                <c:pt idx="1">
                  <c:v>6.2563339154332835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8.3838728700456251</c:v>
                </c:pt>
                <c:pt idx="1">
                  <c:v>3.7740116229137444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180544"/>
        <c:axId val="123182080"/>
      </c:barChart>
      <c:catAx>
        <c:axId val="123180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82080"/>
        <c:crosses val="autoZero"/>
        <c:auto val="1"/>
        <c:lblAlgn val="ctr"/>
        <c:lblOffset val="100"/>
        <c:noMultiLvlLbl val="0"/>
      </c:catAx>
      <c:valAx>
        <c:axId val="1231820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1805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49.09</c:v>
                </c:pt>
                <c:pt idx="1">
                  <c:v>40.99</c:v>
                </c:pt>
                <c:pt idx="2">
                  <c:v>8.15</c:v>
                </c:pt>
                <c:pt idx="3">
                  <c:v>1.39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52.29</c:v>
                </c:pt>
                <c:pt idx="1">
                  <c:v>36.53</c:v>
                </c:pt>
                <c:pt idx="2">
                  <c:v>9.09</c:v>
                </c:pt>
                <c:pt idx="3">
                  <c:v>1.64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301888"/>
        <c:axId val="123303424"/>
      </c:barChart>
      <c:catAx>
        <c:axId val="1233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03424"/>
        <c:crosses val="autoZero"/>
        <c:auto val="1"/>
        <c:lblAlgn val="ctr"/>
        <c:lblOffset val="100"/>
        <c:noMultiLvlLbl val="0"/>
      </c:catAx>
      <c:valAx>
        <c:axId val="123303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01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55901</c:v>
                </c:pt>
                <c:pt idx="1">
                  <c:v>62687</c:v>
                </c:pt>
                <c:pt idx="2">
                  <c:v>71642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32864"/>
        <c:axId val="123338752"/>
      </c:barChart>
      <c:catAx>
        <c:axId val="12333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38752"/>
        <c:crosses val="autoZero"/>
        <c:auto val="1"/>
        <c:lblAlgn val="ctr"/>
        <c:lblOffset val="100"/>
        <c:noMultiLvlLbl val="0"/>
      </c:catAx>
      <c:valAx>
        <c:axId val="12333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32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243073</c:v>
                </c:pt>
                <c:pt idx="1">
                  <c:v>252716</c:v>
                </c:pt>
                <c:pt idx="2">
                  <c:v>259277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311570</c:v>
                </c:pt>
                <c:pt idx="1">
                  <c:v>318284</c:v>
                </c:pt>
                <c:pt idx="2">
                  <c:v>319414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94304"/>
        <c:axId val="123420672"/>
      </c:barChart>
      <c:catAx>
        <c:axId val="1233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420672"/>
        <c:crosses val="autoZero"/>
        <c:auto val="1"/>
        <c:lblAlgn val="ctr"/>
        <c:lblOffset val="100"/>
        <c:noMultiLvlLbl val="0"/>
      </c:catAx>
      <c:valAx>
        <c:axId val="12342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943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29.3</c:v>
                </c:pt>
                <c:pt idx="1">
                  <c:v>25.3</c:v>
                </c:pt>
                <c:pt idx="2">
                  <c:v>2</c:v>
                </c:pt>
                <c:pt idx="3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54.3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79.739256113028347</c:v>
                </c:pt>
                <c:pt idx="1">
                  <c:v>90.454134820826823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20.260743886971653</c:v>
                </c:pt>
                <c:pt idx="1">
                  <c:v>9.5458651791731803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3595008"/>
        <c:axId val="123600896"/>
      </c:barChart>
      <c:catAx>
        <c:axId val="123595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600896"/>
        <c:crosses val="autoZero"/>
        <c:auto val="1"/>
        <c:lblAlgn val="ctr"/>
        <c:lblOffset val="100"/>
        <c:noMultiLvlLbl val="0"/>
      </c:catAx>
      <c:valAx>
        <c:axId val="123600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5950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10.199999999999999</c:v>
                </c:pt>
                <c:pt idx="2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626240"/>
        <c:axId val="123627776"/>
      </c:barChart>
      <c:catAx>
        <c:axId val="1236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27776"/>
        <c:crosses val="autoZero"/>
        <c:auto val="1"/>
        <c:lblAlgn val="ctr"/>
        <c:lblOffset val="100"/>
        <c:noMultiLvlLbl val="0"/>
      </c:catAx>
      <c:valAx>
        <c:axId val="12362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2624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669120"/>
        <c:axId val="123670912"/>
      </c:barChart>
      <c:catAx>
        <c:axId val="12366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70912"/>
        <c:crosses val="autoZero"/>
        <c:auto val="1"/>
        <c:lblAlgn val="ctr"/>
        <c:lblOffset val="100"/>
        <c:noMultiLvlLbl val="0"/>
      </c:catAx>
      <c:valAx>
        <c:axId val="12367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6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3.66</c:v>
                </c:pt>
                <c:pt idx="1">
                  <c:v>3.1</c:v>
                </c:pt>
                <c:pt idx="2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4.12</c:v>
                </c:pt>
                <c:pt idx="1">
                  <c:v>5.18</c:v>
                </c:pt>
                <c:pt idx="2">
                  <c:v>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718272"/>
        <c:axId val="123810176"/>
      </c:barChart>
      <c:catAx>
        <c:axId val="12371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10176"/>
        <c:crosses val="autoZero"/>
        <c:auto val="1"/>
        <c:lblAlgn val="ctr"/>
        <c:lblOffset val="100"/>
        <c:noMultiLvlLbl val="0"/>
      </c:catAx>
      <c:valAx>
        <c:axId val="12381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71827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735903</c:v>
                </c:pt>
                <c:pt idx="1">
                  <c:v>881905</c:v>
                </c:pt>
                <c:pt idx="2">
                  <c:v>1050819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88455</c:v>
                </c:pt>
                <c:pt idx="1">
                  <c:v>174896</c:v>
                </c:pt>
                <c:pt idx="2">
                  <c:v>272144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49728"/>
        <c:axId val="123941632"/>
      </c:barChart>
      <c:catAx>
        <c:axId val="12384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41632"/>
        <c:crosses val="autoZero"/>
        <c:auto val="1"/>
        <c:lblAlgn val="ctr"/>
        <c:lblOffset val="100"/>
        <c:noMultiLvlLbl val="0"/>
      </c:catAx>
      <c:valAx>
        <c:axId val="123941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849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2645221</c:v>
                </c:pt>
                <c:pt idx="1">
                  <c:v>2972890</c:v>
                </c:pt>
                <c:pt idx="2">
                  <c:v>3892365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334360</c:v>
                </c:pt>
                <c:pt idx="1">
                  <c:v>592422</c:v>
                </c:pt>
                <c:pt idx="2">
                  <c:v>890157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985280"/>
        <c:axId val="123991168"/>
      </c:barChart>
      <c:catAx>
        <c:axId val="12398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91168"/>
        <c:crosses val="autoZero"/>
        <c:auto val="1"/>
        <c:lblAlgn val="ctr"/>
        <c:lblOffset val="100"/>
        <c:noMultiLvlLbl val="0"/>
      </c:catAx>
      <c:valAx>
        <c:axId val="123991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985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3.6</c:v>
                </c:pt>
                <c:pt idx="1">
                  <c:v>3.4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3.8</c:v>
                </c:pt>
                <c:pt idx="1">
                  <c:v>3.4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178432"/>
        <c:axId val="124179968"/>
      </c:barChart>
      <c:catAx>
        <c:axId val="12417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79968"/>
        <c:crosses val="autoZero"/>
        <c:auto val="1"/>
        <c:lblAlgn val="ctr"/>
        <c:lblOffset val="100"/>
        <c:noMultiLvlLbl val="0"/>
      </c:catAx>
      <c:valAx>
        <c:axId val="124179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17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25.4</c:v>
                </c:pt>
                <c:pt idx="1">
                  <c:v>26.7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33.4</c:v>
                </c:pt>
                <c:pt idx="1">
                  <c:v>34.6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432768"/>
        <c:axId val="124434304"/>
      </c:barChart>
      <c:catAx>
        <c:axId val="1244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34304"/>
        <c:crosses val="autoZero"/>
        <c:auto val="1"/>
        <c:lblAlgn val="ctr"/>
        <c:lblOffset val="100"/>
        <c:noMultiLvlLbl val="0"/>
      </c:catAx>
      <c:valAx>
        <c:axId val="124434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327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405582.12</c:v>
                </c:pt>
                <c:pt idx="1">
                  <c:v>582913.87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18784"/>
        <c:axId val="124520320"/>
      </c:barChart>
      <c:catAx>
        <c:axId val="12451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20320"/>
        <c:crosses val="autoZero"/>
        <c:auto val="1"/>
        <c:lblAlgn val="ctr"/>
        <c:lblOffset val="100"/>
        <c:noMultiLvlLbl val="0"/>
      </c:catAx>
      <c:valAx>
        <c:axId val="12452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18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102</c:v>
                </c:pt>
                <c:pt idx="1">
                  <c:v>101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82</c:v>
                </c:pt>
                <c:pt idx="1">
                  <c:v>80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72800"/>
        <c:axId val="124574336"/>
      </c:barChart>
      <c:catAx>
        <c:axId val="1245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74336"/>
        <c:crosses val="autoZero"/>
        <c:auto val="1"/>
        <c:lblAlgn val="ctr"/>
        <c:lblOffset val="100"/>
        <c:noMultiLvlLbl val="0"/>
      </c:catAx>
      <c:valAx>
        <c:axId val="12457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72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19.2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56.7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24.1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9817344"/>
        <c:axId val="119818880"/>
      </c:barChart>
      <c:catAx>
        <c:axId val="11981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818880"/>
        <c:crosses val="autoZero"/>
        <c:auto val="1"/>
        <c:lblAlgn val="ctr"/>
        <c:lblOffset val="100"/>
        <c:noMultiLvlLbl val="0"/>
      </c:catAx>
      <c:valAx>
        <c:axId val="119818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173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23705</c:v>
                </c:pt>
                <c:pt idx="1">
                  <c:v>30970</c:v>
                </c:pt>
                <c:pt idx="2">
                  <c:v>33921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26971</c:v>
                </c:pt>
                <c:pt idx="1">
                  <c:v>33813</c:v>
                </c:pt>
                <c:pt idx="2">
                  <c:v>37028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013056"/>
        <c:axId val="128014592"/>
      </c:barChart>
      <c:catAx>
        <c:axId val="12801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14592"/>
        <c:crosses val="autoZero"/>
        <c:auto val="1"/>
        <c:lblAlgn val="ctr"/>
        <c:lblOffset val="100"/>
        <c:noMultiLvlLbl val="0"/>
      </c:catAx>
      <c:valAx>
        <c:axId val="12801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13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6433</c:v>
                </c:pt>
                <c:pt idx="1">
                  <c:v>9292</c:v>
                </c:pt>
                <c:pt idx="2">
                  <c:v>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1806</c:v>
                </c:pt>
                <c:pt idx="1">
                  <c:v>2019</c:v>
                </c:pt>
                <c:pt idx="2">
                  <c:v>2146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058496"/>
        <c:axId val="128060032"/>
      </c:barChart>
      <c:catAx>
        <c:axId val="12805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60032"/>
        <c:crosses val="autoZero"/>
        <c:auto val="1"/>
        <c:lblAlgn val="ctr"/>
        <c:lblOffset val="100"/>
        <c:noMultiLvlLbl val="0"/>
      </c:catAx>
      <c:valAx>
        <c:axId val="12806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58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95312</c:v>
                </c:pt>
                <c:pt idx="1">
                  <c:v>85590</c:v>
                </c:pt>
                <c:pt idx="2">
                  <c:v>77876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73159</c:v>
                </c:pt>
                <c:pt idx="1">
                  <c:v>66265</c:v>
                </c:pt>
                <c:pt idx="2">
                  <c:v>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087552"/>
        <c:axId val="128089088"/>
      </c:barChart>
      <c:catAx>
        <c:axId val="1280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9088"/>
        <c:crosses val="autoZero"/>
        <c:auto val="1"/>
        <c:lblAlgn val="ctr"/>
        <c:lblOffset val="100"/>
        <c:noMultiLvlLbl val="0"/>
      </c:catAx>
      <c:valAx>
        <c:axId val="12808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7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54.3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19.2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56.7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24.1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8325504"/>
        <c:axId val="128327040"/>
      </c:barChart>
      <c:catAx>
        <c:axId val="12832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327040"/>
        <c:crosses val="autoZero"/>
        <c:auto val="1"/>
        <c:lblAlgn val="ctr"/>
        <c:lblOffset val="100"/>
        <c:noMultiLvlLbl val="0"/>
      </c:catAx>
      <c:valAx>
        <c:axId val="128327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3255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137</c:v>
                </c:pt>
                <c:pt idx="1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15</c:v>
                </c:pt>
                <c:pt idx="1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8518400"/>
        <c:axId val="128524288"/>
      </c:barChart>
      <c:catAx>
        <c:axId val="12851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524288"/>
        <c:crosses val="autoZero"/>
        <c:auto val="1"/>
        <c:lblAlgn val="ctr"/>
        <c:lblOffset val="100"/>
        <c:noMultiLvlLbl val="0"/>
      </c:catAx>
      <c:valAx>
        <c:axId val="12852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51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9187</c:v>
                </c:pt>
                <c:pt idx="1">
                  <c:v>20282</c:v>
                </c:pt>
                <c:pt idx="2">
                  <c:v>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6393</c:v>
                </c:pt>
                <c:pt idx="1">
                  <c:v>18924</c:v>
                </c:pt>
                <c:pt idx="2">
                  <c:v>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535936"/>
        <c:axId val="128558208"/>
      </c:barChart>
      <c:catAx>
        <c:axId val="12853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558208"/>
        <c:crosses val="autoZero"/>
        <c:auto val="1"/>
        <c:lblAlgn val="ctr"/>
        <c:lblOffset val="100"/>
        <c:noMultiLvlLbl val="0"/>
      </c:catAx>
      <c:valAx>
        <c:axId val="12855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535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2754</c:v>
                </c:pt>
                <c:pt idx="1">
                  <c:v>5551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1716</c:v>
                </c:pt>
                <c:pt idx="1">
                  <c:v>5155</c:v>
                </c:pt>
                <c:pt idx="2">
                  <c:v>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618496"/>
        <c:axId val="128620032"/>
      </c:barChart>
      <c:catAx>
        <c:axId val="12861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620032"/>
        <c:crosses val="autoZero"/>
        <c:auto val="1"/>
        <c:lblAlgn val="ctr"/>
        <c:lblOffset val="100"/>
        <c:noMultiLvlLbl val="0"/>
      </c:catAx>
      <c:valAx>
        <c:axId val="12862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61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99635</c:v>
                </c:pt>
                <c:pt idx="1">
                  <c:v>88581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663552"/>
        <c:axId val="128665088"/>
      </c:barChart>
      <c:catAx>
        <c:axId val="12866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665088"/>
        <c:crosses val="autoZero"/>
        <c:auto val="1"/>
        <c:lblAlgn val="ctr"/>
        <c:lblOffset val="100"/>
        <c:noMultiLvlLbl val="0"/>
      </c:catAx>
      <c:valAx>
        <c:axId val="12866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6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44543</c:v>
                </c:pt>
                <c:pt idx="1">
                  <c:v>39565</c:v>
                </c:pt>
                <c:pt idx="2">
                  <c:v>35260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80160"/>
        <c:axId val="128781696"/>
      </c:barChart>
      <c:catAx>
        <c:axId val="1287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81696"/>
        <c:crosses val="autoZero"/>
        <c:auto val="1"/>
        <c:lblAlgn val="ctr"/>
        <c:lblOffset val="100"/>
        <c:noMultiLvlLbl val="0"/>
      </c:catAx>
      <c:valAx>
        <c:axId val="12878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8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26.7</c:v>
                </c:pt>
                <c:pt idx="1">
                  <c:v>26.3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25.4</c:v>
                </c:pt>
                <c:pt idx="1">
                  <c:v>23.6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47.9</c:v>
                </c:pt>
                <c:pt idx="1">
                  <c:v>50.2</c:v>
                </c:pt>
                <c:pt idx="2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9863936"/>
        <c:axId val="119873920"/>
      </c:barChart>
      <c:catAx>
        <c:axId val="1198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73920"/>
        <c:crosses val="autoZero"/>
        <c:auto val="1"/>
        <c:lblAlgn val="ctr"/>
        <c:lblOffset val="100"/>
        <c:noMultiLvlLbl val="0"/>
      </c:catAx>
      <c:valAx>
        <c:axId val="119873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98639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1636</c:v>
                </c:pt>
                <c:pt idx="1">
                  <c:v>2093</c:v>
                </c:pt>
                <c:pt idx="2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809216"/>
        <c:axId val="128827392"/>
      </c:barChart>
      <c:catAx>
        <c:axId val="128809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27392"/>
        <c:crosses val="autoZero"/>
        <c:auto val="1"/>
        <c:lblAlgn val="ctr"/>
        <c:lblOffset val="100"/>
        <c:noMultiLvlLbl val="0"/>
      </c:catAx>
      <c:valAx>
        <c:axId val="12882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09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1766</c:v>
                </c:pt>
                <c:pt idx="1">
                  <c:v>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882560"/>
        <c:axId val="128884096"/>
      </c:barChart>
      <c:catAx>
        <c:axId val="128882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84096"/>
        <c:crosses val="autoZero"/>
        <c:auto val="1"/>
        <c:lblAlgn val="ctr"/>
        <c:lblOffset val="100"/>
        <c:noMultiLvlLbl val="0"/>
      </c:catAx>
      <c:valAx>
        <c:axId val="128884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8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578064</c:v>
                </c:pt>
                <c:pt idx="1">
                  <c:v>561202</c:v>
                </c:pt>
                <c:pt idx="2">
                  <c:v>551773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991232"/>
        <c:axId val="128992768"/>
      </c:barChart>
      <c:catAx>
        <c:axId val="1289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92768"/>
        <c:crosses val="autoZero"/>
        <c:auto val="1"/>
        <c:lblAlgn val="ctr"/>
        <c:lblOffset val="100"/>
        <c:noMultiLvlLbl val="0"/>
      </c:catAx>
      <c:valAx>
        <c:axId val="12899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17.439459563723084</c:v>
                </c:pt>
                <c:pt idx="1">
                  <c:v>59.673537560496605</c:v>
                </c:pt>
                <c:pt idx="2">
                  <c:v>22.887002875780318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1187</c:v>
                </c:pt>
                <c:pt idx="1">
                  <c:v>1135</c:v>
                </c:pt>
                <c:pt idx="2">
                  <c:v>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88</c:v>
                </c:pt>
                <c:pt idx="1">
                  <c:v>123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9345024"/>
        <c:axId val="129346560"/>
      </c:barChart>
      <c:catAx>
        <c:axId val="1293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46560"/>
        <c:crosses val="autoZero"/>
        <c:auto val="1"/>
        <c:lblAlgn val="ctr"/>
        <c:lblOffset val="100"/>
        <c:noMultiLvlLbl val="0"/>
      </c:catAx>
      <c:valAx>
        <c:axId val="12934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345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64</c:v>
                </c:pt>
                <c:pt idx="1">
                  <c:v>58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9402752"/>
        <c:axId val="129404288"/>
      </c:barChart>
      <c:catAx>
        <c:axId val="1294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04288"/>
        <c:crosses val="autoZero"/>
        <c:auto val="1"/>
        <c:lblAlgn val="ctr"/>
        <c:lblOffset val="100"/>
        <c:noMultiLvlLbl val="0"/>
      </c:catAx>
      <c:valAx>
        <c:axId val="12940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402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97.3</c:v>
                </c:pt>
                <c:pt idx="1">
                  <c:v>98.9</c:v>
                </c:pt>
                <c:pt idx="2">
                  <c:v>96.7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95.8</c:v>
                </c:pt>
                <c:pt idx="1">
                  <c:v>97.3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76864"/>
        <c:axId val="129490944"/>
      </c:barChart>
      <c:catAx>
        <c:axId val="12947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90944"/>
        <c:crosses val="autoZero"/>
        <c:auto val="1"/>
        <c:lblAlgn val="ctr"/>
        <c:lblOffset val="100"/>
        <c:noMultiLvlLbl val="0"/>
      </c:catAx>
      <c:valAx>
        <c:axId val="129490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76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68252</c:v>
                </c:pt>
                <c:pt idx="1">
                  <c:v>61974</c:v>
                </c:pt>
                <c:pt idx="2">
                  <c:v>60047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626880"/>
        <c:axId val="129628416"/>
      </c:barChart>
      <c:catAx>
        <c:axId val="1296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28416"/>
        <c:crosses val="autoZero"/>
        <c:auto val="1"/>
        <c:lblAlgn val="ctr"/>
        <c:lblOffset val="100"/>
        <c:noMultiLvlLbl val="0"/>
      </c:catAx>
      <c:valAx>
        <c:axId val="12962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2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1055</c:v>
                </c:pt>
                <c:pt idx="1">
                  <c:v>1266</c:v>
                </c:pt>
                <c:pt idx="2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1450</c:v>
                </c:pt>
                <c:pt idx="1">
                  <c:v>1398</c:v>
                </c:pt>
                <c:pt idx="2">
                  <c:v>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663744"/>
        <c:axId val="129665280"/>
      </c:barChart>
      <c:catAx>
        <c:axId val="1296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65280"/>
        <c:crosses val="autoZero"/>
        <c:auto val="1"/>
        <c:lblAlgn val="ctr"/>
        <c:lblOffset val="100"/>
        <c:noMultiLvlLbl val="0"/>
      </c:catAx>
      <c:valAx>
        <c:axId val="1296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63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7348</c:v>
                </c:pt>
                <c:pt idx="1">
                  <c:v>7570</c:v>
                </c:pt>
                <c:pt idx="2">
                  <c:v>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10510</c:v>
                </c:pt>
                <c:pt idx="1">
                  <c:v>11475</c:v>
                </c:pt>
                <c:pt idx="2">
                  <c:v>12425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437696"/>
        <c:axId val="131439232"/>
      </c:barChart>
      <c:catAx>
        <c:axId val="1314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39232"/>
        <c:crosses val="autoZero"/>
        <c:auto val="1"/>
        <c:lblAlgn val="ctr"/>
        <c:lblOffset val="100"/>
        <c:noMultiLvlLbl val="0"/>
      </c:catAx>
      <c:valAx>
        <c:axId val="13143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37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137</c:v>
                </c:pt>
                <c:pt idx="1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15</c:v>
                </c:pt>
                <c:pt idx="1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892608"/>
        <c:axId val="119898496"/>
      </c:barChart>
      <c:catAx>
        <c:axId val="11989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898496"/>
        <c:crosses val="autoZero"/>
        <c:auto val="1"/>
        <c:lblAlgn val="ctr"/>
        <c:lblOffset val="100"/>
        <c:noMultiLvlLbl val="0"/>
      </c:catAx>
      <c:valAx>
        <c:axId val="11989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89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2.207961439994389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2.2882947850178859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2.3828755172897522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2.6119296661289191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2.4694009960019638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2.5617898225433122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2.7615820298800586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3.0740929894087112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3.2692821947113697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3.5004734516377924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3.4522515255663881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3.5598192992915756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3.9694316826821909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4.355809865329312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3.5692992915760682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2.0181972013747633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1.577295363680999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1.1188582801430875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099072"/>
        <c:axId val="132113152"/>
      </c:barChart>
      <c:catAx>
        <c:axId val="1320990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2113152"/>
        <c:crosses val="autoZero"/>
        <c:auto val="1"/>
        <c:lblAlgn val="ctr"/>
        <c:lblOffset val="100"/>
        <c:noMultiLvlLbl val="0"/>
      </c:catAx>
      <c:valAx>
        <c:axId val="1321131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2099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2.3484625973206144</c:v>
                </c:pt>
                <c:pt idx="1">
                  <c:v>2.4443584730307921</c:v>
                </c:pt>
                <c:pt idx="2">
                  <c:v>2.5486931858034652</c:v>
                </c:pt>
                <c:pt idx="3">
                  <c:v>2.7720483797432838</c:v>
                </c:pt>
                <c:pt idx="4">
                  <c:v>2.6151627270814335</c:v>
                </c:pt>
                <c:pt idx="5">
                  <c:v>2.7360463281195204</c:v>
                </c:pt>
                <c:pt idx="6">
                  <c:v>2.9566068422529281</c:v>
                </c:pt>
                <c:pt idx="7">
                  <c:v>3.2701589570035772</c:v>
                </c:pt>
                <c:pt idx="8">
                  <c:v>3.3915357368310306</c:v>
                </c:pt>
                <c:pt idx="9">
                  <c:v>3.5569150241986391</c:v>
                </c:pt>
                <c:pt idx="10">
                  <c:v>3.3578899838675733</c:v>
                </c:pt>
                <c:pt idx="11">
                  <c:v>3.3840832573472679</c:v>
                </c:pt>
                <c:pt idx="12">
                  <c:v>3.621850231465245</c:v>
                </c:pt>
                <c:pt idx="13">
                  <c:v>3.878138809006102</c:v>
                </c:pt>
                <c:pt idx="14">
                  <c:v>3.0268574209160413</c:v>
                </c:pt>
                <c:pt idx="15">
                  <c:v>1.5506089114119379</c:v>
                </c:pt>
                <c:pt idx="16">
                  <c:v>1.1002818790769446</c:v>
                </c:pt>
                <c:pt idx="17">
                  <c:v>0.69165585326506274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324800"/>
        <c:axId val="133326336"/>
      </c:barChart>
      <c:catAx>
        <c:axId val="1333248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3326336"/>
        <c:crosses val="autoZero"/>
        <c:auto val="1"/>
        <c:lblAlgn val="ctr"/>
        <c:lblOffset val="100"/>
        <c:noMultiLvlLbl val="0"/>
      </c:catAx>
      <c:valAx>
        <c:axId val="1333263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24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0.25311097306829111</c:v>
                </c:pt>
                <c:pt idx="1">
                  <c:v>0.27366184993837034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1.5085213610131452</c:v>
                </c:pt>
                <c:pt idx="1">
                  <c:v>0.50575647111274291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9.4457608608528378</c:v>
                </c:pt>
                <c:pt idx="1">
                  <c:v>4.6733628805958407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21.77981724911831</c:v>
                </c:pt>
                <c:pt idx="1">
                  <c:v>19.372951142115337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49.109164596024371</c:v>
                </c:pt>
                <c:pt idx="1">
                  <c:v>59.686213317248438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5.2697429063802499</c:v>
                </c:pt>
                <c:pt idx="1">
                  <c:v>4.9606619286145133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12.633882053542802</c:v>
                </c:pt>
                <c:pt idx="1">
                  <c:v>10.527392410374761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506944"/>
        <c:axId val="133508480"/>
      </c:barChart>
      <c:catAx>
        <c:axId val="13350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508480"/>
        <c:crosses val="autoZero"/>
        <c:auto val="1"/>
        <c:lblAlgn val="ctr"/>
        <c:lblOffset val="100"/>
        <c:noMultiLvlLbl val="0"/>
      </c:catAx>
      <c:valAx>
        <c:axId val="133508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5069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30.206120751843539</c:v>
                </c:pt>
                <c:pt idx="1">
                  <c:v>26.065668353832837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28.937935836806666</c:v>
                </c:pt>
                <c:pt idx="1">
                  <c:v>35.343027982481445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40.58792882334081</c:v>
                </c:pt>
                <c:pt idx="1">
                  <c:v>38.269780493561669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0.26801458800897726</c:v>
                </c:pt>
                <c:pt idx="1">
                  <c:v>0.32152317012404608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675264"/>
        <c:axId val="133681152"/>
      </c:barChart>
      <c:catAx>
        <c:axId val="133675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681152"/>
        <c:crosses val="autoZero"/>
        <c:auto val="1"/>
        <c:lblAlgn val="ctr"/>
        <c:lblOffset val="100"/>
        <c:noMultiLvlLbl val="0"/>
      </c:catAx>
      <c:valAx>
        <c:axId val="133681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675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73</c:v>
                </c:pt>
                <c:pt idx="1">
                  <c:v>79</c:v>
                </c:pt>
                <c:pt idx="2">
                  <c:v>413</c:v>
                </c:pt>
                <c:pt idx="3">
                  <c:v>634</c:v>
                </c:pt>
                <c:pt idx="4">
                  <c:v>886</c:v>
                </c:pt>
                <c:pt idx="5">
                  <c:v>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82</c:v>
                </c:pt>
                <c:pt idx="1">
                  <c:v>67</c:v>
                </c:pt>
                <c:pt idx="2">
                  <c:v>452</c:v>
                </c:pt>
                <c:pt idx="3">
                  <c:v>538</c:v>
                </c:pt>
                <c:pt idx="4">
                  <c:v>580</c:v>
                </c:pt>
                <c:pt idx="5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3917312"/>
        <c:axId val="133923200"/>
      </c:barChart>
      <c:catAx>
        <c:axId val="133917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23200"/>
        <c:crosses val="autoZero"/>
        <c:auto val="1"/>
        <c:lblAlgn val="ctr"/>
        <c:lblOffset val="100"/>
        <c:noMultiLvlLbl val="0"/>
      </c:catAx>
      <c:valAx>
        <c:axId val="133923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17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</c:v>
                </c:pt>
                <c:pt idx="1">
                  <c:v>0.32</c:v>
                </c:pt>
                <c:pt idx="3">
                  <c:v>0.36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3960064"/>
        <c:axId val="133961600"/>
      </c:barChart>
      <c:catAx>
        <c:axId val="13396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961600"/>
        <c:crosses val="autoZero"/>
        <c:auto val="1"/>
        <c:lblAlgn val="ctr"/>
        <c:lblOffset val="100"/>
        <c:noMultiLvlLbl val="0"/>
      </c:catAx>
      <c:valAx>
        <c:axId val="13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96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21.259842519685041</c:v>
                </c:pt>
                <c:pt idx="1">
                  <c:v>64.022365844425011</c:v>
                </c:pt>
                <c:pt idx="2">
                  <c:v>16.023905742187196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78.740157480314963</c:v>
                </c:pt>
                <c:pt idx="1">
                  <c:v>35.977634155574982</c:v>
                </c:pt>
                <c:pt idx="2">
                  <c:v>83.976094257812804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025600"/>
        <c:axId val="134027136"/>
      </c:barChart>
      <c:catAx>
        <c:axId val="13402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27136"/>
        <c:crosses val="autoZero"/>
        <c:auto val="1"/>
        <c:lblAlgn val="ctr"/>
        <c:lblOffset val="100"/>
        <c:noMultiLvlLbl val="0"/>
      </c:catAx>
      <c:valAx>
        <c:axId val="134027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25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8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97536"/>
        <c:axId val="134111616"/>
      </c:barChart>
      <c:catAx>
        <c:axId val="1340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11616"/>
        <c:crosses val="autoZero"/>
        <c:auto val="1"/>
        <c:lblAlgn val="ctr"/>
        <c:lblOffset val="100"/>
        <c:noMultiLvlLbl val="0"/>
      </c:catAx>
      <c:valAx>
        <c:axId val="13411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9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7928</c:v>
                </c:pt>
                <c:pt idx="1">
                  <c:v>7746</c:v>
                </c:pt>
                <c:pt idx="2">
                  <c:v>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8258</c:v>
                </c:pt>
                <c:pt idx="1">
                  <c:v>8105</c:v>
                </c:pt>
                <c:pt idx="2">
                  <c:v>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67168"/>
        <c:axId val="134173056"/>
      </c:barChart>
      <c:catAx>
        <c:axId val="1341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73056"/>
        <c:crosses val="autoZero"/>
        <c:auto val="1"/>
        <c:lblAlgn val="ctr"/>
        <c:lblOffset val="100"/>
        <c:noMultiLvlLbl val="0"/>
      </c:catAx>
      <c:valAx>
        <c:axId val="13417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167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15686</c:v>
                </c:pt>
                <c:pt idx="1">
                  <c:v>18842</c:v>
                </c:pt>
                <c:pt idx="2">
                  <c:v>14693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17196</c:v>
                </c:pt>
                <c:pt idx="1">
                  <c:v>19992</c:v>
                </c:pt>
                <c:pt idx="2">
                  <c:v>15533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212608"/>
        <c:axId val="134222592"/>
      </c:barChart>
      <c:catAx>
        <c:axId val="1342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222592"/>
        <c:crosses val="autoZero"/>
        <c:auto val="1"/>
        <c:lblAlgn val="ctr"/>
        <c:lblOffset val="100"/>
        <c:noMultiLvlLbl val="0"/>
      </c:catAx>
      <c:valAx>
        <c:axId val="13422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21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9187</c:v>
                </c:pt>
                <c:pt idx="1">
                  <c:v>20282</c:v>
                </c:pt>
                <c:pt idx="2">
                  <c:v>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6393</c:v>
                </c:pt>
                <c:pt idx="1">
                  <c:v>18924</c:v>
                </c:pt>
                <c:pt idx="2">
                  <c:v>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10400"/>
        <c:axId val="119911936"/>
      </c:barChart>
      <c:catAx>
        <c:axId val="11991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11936"/>
        <c:crosses val="autoZero"/>
        <c:auto val="1"/>
        <c:lblAlgn val="ctr"/>
        <c:lblOffset val="100"/>
        <c:noMultiLvlLbl val="0"/>
      </c:catAx>
      <c:valAx>
        <c:axId val="11991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1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26.412675750333651</c:v>
                </c:pt>
                <c:pt idx="1">
                  <c:v>27.659385645987804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27.005804028678732</c:v>
                </c:pt>
                <c:pt idx="1">
                  <c:v>27.36680885173628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16.162202427139267</c:v>
                </c:pt>
                <c:pt idx="1">
                  <c:v>18.868912999914116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13.645674912318817</c:v>
                </c:pt>
                <c:pt idx="1">
                  <c:v>16.074546964014772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8.3897700114839076</c:v>
                </c:pt>
                <c:pt idx="1">
                  <c:v>6.2563339154332835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8.3838728700456251</c:v>
                </c:pt>
                <c:pt idx="1">
                  <c:v>3.7740116229137444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4319488"/>
        <c:axId val="134354048"/>
      </c:barChart>
      <c:catAx>
        <c:axId val="13431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354048"/>
        <c:crosses val="autoZero"/>
        <c:auto val="1"/>
        <c:lblAlgn val="ctr"/>
        <c:lblOffset val="100"/>
        <c:noMultiLvlLbl val="0"/>
      </c:catAx>
      <c:valAx>
        <c:axId val="1343540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194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49.09</c:v>
                </c:pt>
                <c:pt idx="1">
                  <c:v>40.99</c:v>
                </c:pt>
                <c:pt idx="2">
                  <c:v>8.15</c:v>
                </c:pt>
                <c:pt idx="3">
                  <c:v>1.39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52.29</c:v>
                </c:pt>
                <c:pt idx="1">
                  <c:v>36.53</c:v>
                </c:pt>
                <c:pt idx="2">
                  <c:v>9.09</c:v>
                </c:pt>
                <c:pt idx="3">
                  <c:v>1.64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4408064"/>
        <c:axId val="134409600"/>
      </c:barChart>
      <c:catAx>
        <c:axId val="134408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09600"/>
        <c:crosses val="autoZero"/>
        <c:auto val="1"/>
        <c:lblAlgn val="ctr"/>
        <c:lblOffset val="100"/>
        <c:noMultiLvlLbl val="0"/>
      </c:catAx>
      <c:valAx>
        <c:axId val="134409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080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55901</c:v>
                </c:pt>
                <c:pt idx="1">
                  <c:v>62687</c:v>
                </c:pt>
                <c:pt idx="2">
                  <c:v>71642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43392"/>
        <c:axId val="134444928"/>
      </c:barChart>
      <c:catAx>
        <c:axId val="1344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44928"/>
        <c:crosses val="autoZero"/>
        <c:auto val="1"/>
        <c:lblAlgn val="ctr"/>
        <c:lblOffset val="100"/>
        <c:noMultiLvlLbl val="0"/>
      </c:catAx>
      <c:valAx>
        <c:axId val="1344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4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243073</c:v>
                </c:pt>
                <c:pt idx="1">
                  <c:v>252716</c:v>
                </c:pt>
                <c:pt idx="2">
                  <c:v>259277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311570</c:v>
                </c:pt>
                <c:pt idx="1">
                  <c:v>318284</c:v>
                </c:pt>
                <c:pt idx="2">
                  <c:v>319414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517120"/>
        <c:axId val="134518656"/>
      </c:barChart>
      <c:catAx>
        <c:axId val="1345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18656"/>
        <c:crosses val="autoZero"/>
        <c:auto val="1"/>
        <c:lblAlgn val="ctr"/>
        <c:lblOffset val="100"/>
        <c:noMultiLvlLbl val="0"/>
      </c:catAx>
      <c:valAx>
        <c:axId val="13451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17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29.3</c:v>
                </c:pt>
                <c:pt idx="1">
                  <c:v>25.3</c:v>
                </c:pt>
                <c:pt idx="2">
                  <c:v>2</c:v>
                </c:pt>
                <c:pt idx="3">
                  <c:v>43.4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79.739256113028347</c:v>
                </c:pt>
                <c:pt idx="1">
                  <c:v>90.454134820826823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20.260743886971653</c:v>
                </c:pt>
                <c:pt idx="1">
                  <c:v>9.5458651791731803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6944640"/>
        <c:axId val="136946432"/>
      </c:barChart>
      <c:catAx>
        <c:axId val="136944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946432"/>
        <c:crosses val="autoZero"/>
        <c:auto val="1"/>
        <c:lblAlgn val="ctr"/>
        <c:lblOffset val="100"/>
        <c:noMultiLvlLbl val="0"/>
      </c:catAx>
      <c:valAx>
        <c:axId val="1369464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94464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2044</c:v>
                </c:pt>
                <c:pt idx="1">
                  <c:v>2298</c:v>
                </c:pt>
                <c:pt idx="2">
                  <c:v>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88160"/>
        <c:axId val="136989696"/>
      </c:barChart>
      <c:catAx>
        <c:axId val="1369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89696"/>
        <c:crosses val="autoZero"/>
        <c:auto val="1"/>
        <c:lblAlgn val="ctr"/>
        <c:lblOffset val="100"/>
        <c:noMultiLvlLbl val="0"/>
      </c:catAx>
      <c:valAx>
        <c:axId val="13698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8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10.199999999999999</c:v>
                </c:pt>
                <c:pt idx="2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10560"/>
        <c:axId val="137061504"/>
      </c:barChart>
      <c:catAx>
        <c:axId val="13701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61504"/>
        <c:crosses val="autoZero"/>
        <c:auto val="1"/>
        <c:lblAlgn val="ctr"/>
        <c:lblOffset val="100"/>
        <c:noMultiLvlLbl val="0"/>
      </c:catAx>
      <c:valAx>
        <c:axId val="1370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1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14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131520"/>
        <c:axId val="137133056"/>
      </c:barChart>
      <c:catAx>
        <c:axId val="1371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33056"/>
        <c:crosses val="autoZero"/>
        <c:auto val="1"/>
        <c:lblAlgn val="ctr"/>
        <c:lblOffset val="100"/>
        <c:noMultiLvlLbl val="0"/>
      </c:catAx>
      <c:valAx>
        <c:axId val="1371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3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3.66</c:v>
                </c:pt>
                <c:pt idx="1">
                  <c:v>3.1</c:v>
                </c:pt>
                <c:pt idx="2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4.12</c:v>
                </c:pt>
                <c:pt idx="1">
                  <c:v>5.18</c:v>
                </c:pt>
                <c:pt idx="2">
                  <c:v>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7184768"/>
        <c:axId val="137186304"/>
      </c:barChart>
      <c:catAx>
        <c:axId val="1371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86304"/>
        <c:crosses val="autoZero"/>
        <c:auto val="1"/>
        <c:lblAlgn val="ctr"/>
        <c:lblOffset val="100"/>
        <c:noMultiLvlLbl val="0"/>
      </c:catAx>
      <c:valAx>
        <c:axId val="13718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18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2754</c:v>
                </c:pt>
                <c:pt idx="1">
                  <c:v>5551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1716</c:v>
                </c:pt>
                <c:pt idx="1">
                  <c:v>5155</c:v>
                </c:pt>
                <c:pt idx="2">
                  <c:v>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47648"/>
        <c:axId val="119949184"/>
      </c:barChart>
      <c:catAx>
        <c:axId val="11994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49184"/>
        <c:crosses val="autoZero"/>
        <c:auto val="1"/>
        <c:lblAlgn val="ctr"/>
        <c:lblOffset val="100"/>
        <c:noMultiLvlLbl val="0"/>
      </c:catAx>
      <c:valAx>
        <c:axId val="1199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47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4.2</c:v>
                </c:pt>
                <c:pt idx="1">
                  <c:v>4.3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310208"/>
        <c:axId val="137311744"/>
      </c:barChart>
      <c:catAx>
        <c:axId val="1373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11744"/>
        <c:crosses val="autoZero"/>
        <c:auto val="1"/>
        <c:lblAlgn val="ctr"/>
        <c:lblOffset val="100"/>
        <c:noMultiLvlLbl val="0"/>
      </c:catAx>
      <c:valAx>
        <c:axId val="13731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10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26.7</c:v>
                </c:pt>
                <c:pt idx="1">
                  <c:v>26.3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25.4</c:v>
                </c:pt>
                <c:pt idx="1">
                  <c:v>23.6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47.9</c:v>
                </c:pt>
                <c:pt idx="1">
                  <c:v>50.2</c:v>
                </c:pt>
                <c:pt idx="2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7409280"/>
        <c:axId val="137410816"/>
      </c:barChart>
      <c:catAx>
        <c:axId val="13740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410816"/>
        <c:crosses val="autoZero"/>
        <c:auto val="1"/>
        <c:lblAlgn val="ctr"/>
        <c:lblOffset val="100"/>
        <c:noMultiLvlLbl val="0"/>
      </c:catAx>
      <c:valAx>
        <c:axId val="137410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7409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735903</c:v>
                </c:pt>
                <c:pt idx="1">
                  <c:v>881905</c:v>
                </c:pt>
                <c:pt idx="2">
                  <c:v>1050819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88455</c:v>
                </c:pt>
                <c:pt idx="1">
                  <c:v>174896</c:v>
                </c:pt>
                <c:pt idx="2">
                  <c:v>272144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524352"/>
        <c:axId val="137525888"/>
      </c:barChart>
      <c:catAx>
        <c:axId val="13752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525888"/>
        <c:crosses val="autoZero"/>
        <c:auto val="1"/>
        <c:lblAlgn val="ctr"/>
        <c:lblOffset val="100"/>
        <c:noMultiLvlLbl val="0"/>
      </c:catAx>
      <c:valAx>
        <c:axId val="137525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524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2645221</c:v>
                </c:pt>
                <c:pt idx="1">
                  <c:v>2972890</c:v>
                </c:pt>
                <c:pt idx="2">
                  <c:v>3892365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334360</c:v>
                </c:pt>
                <c:pt idx="1">
                  <c:v>592422</c:v>
                </c:pt>
                <c:pt idx="2">
                  <c:v>890157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582080"/>
        <c:axId val="137583616"/>
      </c:barChart>
      <c:catAx>
        <c:axId val="13758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583616"/>
        <c:crosses val="autoZero"/>
        <c:auto val="1"/>
        <c:lblAlgn val="ctr"/>
        <c:lblOffset val="100"/>
        <c:noMultiLvlLbl val="0"/>
      </c:catAx>
      <c:valAx>
        <c:axId val="137583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58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3.6</c:v>
                </c:pt>
                <c:pt idx="1">
                  <c:v>3.4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3.8</c:v>
                </c:pt>
                <c:pt idx="1">
                  <c:v>3.4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798400"/>
        <c:axId val="139799936"/>
      </c:barChart>
      <c:catAx>
        <c:axId val="13979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799936"/>
        <c:crosses val="autoZero"/>
        <c:auto val="1"/>
        <c:lblAlgn val="ctr"/>
        <c:lblOffset val="100"/>
        <c:noMultiLvlLbl val="0"/>
      </c:catAx>
      <c:valAx>
        <c:axId val="139799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79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25.4</c:v>
                </c:pt>
                <c:pt idx="1">
                  <c:v>26.7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33.4</c:v>
                </c:pt>
                <c:pt idx="1">
                  <c:v>34.6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847936"/>
        <c:axId val="139935744"/>
      </c:barChart>
      <c:catAx>
        <c:axId val="1398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35744"/>
        <c:crosses val="autoZero"/>
        <c:auto val="1"/>
        <c:lblAlgn val="ctr"/>
        <c:lblOffset val="100"/>
        <c:noMultiLvlLbl val="0"/>
      </c:catAx>
      <c:valAx>
        <c:axId val="139935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479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12730.861999999999</c:v>
                </c:pt>
                <c:pt idx="1">
                  <c:v>19377.445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987200"/>
        <c:axId val="140001280"/>
      </c:barChart>
      <c:catAx>
        <c:axId val="1399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01280"/>
        <c:crosses val="autoZero"/>
        <c:auto val="1"/>
        <c:lblAlgn val="ctr"/>
        <c:lblOffset val="100"/>
        <c:noMultiLvlLbl val="0"/>
      </c:catAx>
      <c:valAx>
        <c:axId val="140001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987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405582.12</c:v>
                </c:pt>
                <c:pt idx="1">
                  <c:v>582913.87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019584"/>
        <c:axId val="140021120"/>
      </c:barChart>
      <c:catAx>
        <c:axId val="14001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21120"/>
        <c:crosses val="autoZero"/>
        <c:auto val="1"/>
        <c:lblAlgn val="ctr"/>
        <c:lblOffset val="100"/>
        <c:noMultiLvlLbl val="0"/>
      </c:catAx>
      <c:valAx>
        <c:axId val="14002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1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102</c:v>
                </c:pt>
                <c:pt idx="1">
                  <c:v>101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82</c:v>
                </c:pt>
                <c:pt idx="1">
                  <c:v>80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089216"/>
        <c:axId val="140090752"/>
      </c:barChart>
      <c:catAx>
        <c:axId val="14008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090752"/>
        <c:crosses val="autoZero"/>
        <c:auto val="1"/>
        <c:lblAlgn val="ctr"/>
        <c:lblOffset val="100"/>
        <c:noMultiLvlLbl val="0"/>
      </c:catAx>
      <c:valAx>
        <c:axId val="14009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0892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926110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898786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1756020</v>
      </c>
      <c r="C4" s="35">
        <v>864710</v>
      </c>
      <c r="D4" s="63">
        <v>891310</v>
      </c>
      <c r="E4" s="211"/>
    </row>
    <row r="5" spans="1:5" ht="30" x14ac:dyDescent="0.25">
      <c r="A5" s="201" t="s">
        <v>716</v>
      </c>
      <c r="B5" s="72">
        <v>1852195</v>
      </c>
      <c r="C5" s="61">
        <v>908642</v>
      </c>
      <c r="D5" s="111">
        <v>943553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255175</v>
      </c>
      <c r="C4" s="71">
        <v>391535</v>
      </c>
    </row>
    <row r="5" spans="1:6" x14ac:dyDescent="0.25">
      <c r="A5" s="286" t="s">
        <v>719</v>
      </c>
      <c r="B5" s="214">
        <v>85875</v>
      </c>
      <c r="C5" s="214">
        <v>101075</v>
      </c>
    </row>
    <row r="6" spans="1:6" x14ac:dyDescent="0.25">
      <c r="A6" s="286" t="s">
        <v>720</v>
      </c>
      <c r="B6" s="214">
        <v>144867</v>
      </c>
      <c r="C6" s="214">
        <v>153618</v>
      </c>
    </row>
    <row r="7" spans="1:6" x14ac:dyDescent="0.25">
      <c r="A7" s="286" t="s">
        <v>721</v>
      </c>
      <c r="B7" s="214">
        <v>246533</v>
      </c>
      <c r="C7" s="214">
        <v>190711</v>
      </c>
    </row>
    <row r="8" spans="1:6" x14ac:dyDescent="0.25">
      <c r="A8" s="286" t="s">
        <v>722</v>
      </c>
      <c r="B8" s="214">
        <v>2130</v>
      </c>
      <c r="C8" s="214">
        <v>7924</v>
      </c>
    </row>
    <row r="9" spans="1:6" x14ac:dyDescent="0.25">
      <c r="A9" s="286" t="s">
        <v>723</v>
      </c>
      <c r="B9" s="214">
        <v>83962</v>
      </c>
      <c r="C9" s="214">
        <v>76139</v>
      </c>
    </row>
    <row r="10" spans="1:6" ht="30" x14ac:dyDescent="0.25">
      <c r="A10" s="293" t="s">
        <v>724</v>
      </c>
      <c r="B10" s="214">
        <v>170528</v>
      </c>
      <c r="C10" s="214">
        <v>20524</v>
      </c>
    </row>
    <row r="11" spans="1:6" x14ac:dyDescent="0.25">
      <c r="A11" s="286" t="s">
        <v>887</v>
      </c>
      <c r="B11" s="214">
        <v>41807</v>
      </c>
      <c r="C11" s="214">
        <v>59294</v>
      </c>
    </row>
    <row r="12" spans="1:6" x14ac:dyDescent="0.25">
      <c r="A12" s="294" t="s">
        <v>16</v>
      </c>
      <c r="B12" s="1">
        <f>SUM(B4:B11)</f>
        <v>1030877</v>
      </c>
      <c r="C12" s="1">
        <f>SUM(C4:C11)</f>
        <v>1000820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262627</v>
      </c>
      <c r="C19" s="71">
        <v>326688</v>
      </c>
    </row>
    <row r="20" spans="1:3" x14ac:dyDescent="0.25">
      <c r="A20" s="286" t="s">
        <v>719</v>
      </c>
      <c r="B20" s="214">
        <v>56860</v>
      </c>
      <c r="C20" s="214">
        <v>66968</v>
      </c>
    </row>
    <row r="21" spans="1:3" x14ac:dyDescent="0.25">
      <c r="A21" s="286" t="s">
        <v>720</v>
      </c>
      <c r="B21" s="214">
        <v>125014</v>
      </c>
      <c r="C21" s="214">
        <v>133220</v>
      </c>
    </row>
    <row r="22" spans="1:3" x14ac:dyDescent="0.25">
      <c r="A22" s="286" t="s">
        <v>721</v>
      </c>
      <c r="B22" s="214">
        <v>248329</v>
      </c>
      <c r="C22" s="214">
        <v>204141</v>
      </c>
    </row>
    <row r="23" spans="1:3" x14ac:dyDescent="0.25">
      <c r="A23" s="286" t="s">
        <v>722</v>
      </c>
      <c r="B23" s="214">
        <v>1840</v>
      </c>
      <c r="C23" s="214">
        <v>5545</v>
      </c>
    </row>
    <row r="24" spans="1:3" x14ac:dyDescent="0.25">
      <c r="A24" s="286" t="s">
        <v>723</v>
      </c>
      <c r="B24" s="214">
        <v>65743</v>
      </c>
      <c r="C24" s="214">
        <v>55666</v>
      </c>
    </row>
    <row r="25" spans="1:3" ht="30" x14ac:dyDescent="0.25">
      <c r="A25" s="293" t="s">
        <v>724</v>
      </c>
      <c r="B25" s="214">
        <v>126739</v>
      </c>
      <c r="C25" s="214">
        <v>24906</v>
      </c>
    </row>
    <row r="26" spans="1:3" x14ac:dyDescent="0.25">
      <c r="A26" s="286" t="s">
        <v>887</v>
      </c>
      <c r="B26" s="214">
        <v>36326</v>
      </c>
      <c r="C26" s="214">
        <v>78706</v>
      </c>
    </row>
    <row r="27" spans="1:3" x14ac:dyDescent="0.25">
      <c r="A27" s="294" t="s">
        <v>16</v>
      </c>
      <c r="B27" s="1">
        <f>SUM(B19:B26)</f>
        <v>923478</v>
      </c>
      <c r="C27" s="1">
        <f>SUM(C19:C26)</f>
        <v>895840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74.44</v>
      </c>
      <c r="C4" s="1018">
        <v>71.8</v>
      </c>
      <c r="D4" s="1018">
        <v>77.27</v>
      </c>
      <c r="E4" s="1019">
        <v>71</v>
      </c>
      <c r="F4" s="1019">
        <v>150.30000000000001</v>
      </c>
      <c r="G4" s="1020">
        <v>43.9</v>
      </c>
      <c r="H4" s="1021">
        <v>42.6</v>
      </c>
      <c r="I4" s="1022">
        <v>45.1</v>
      </c>
      <c r="J4" s="1019">
        <v>15.4</v>
      </c>
    </row>
    <row r="5" spans="1:12" x14ac:dyDescent="0.25">
      <c r="A5" s="498">
        <v>2021</v>
      </c>
      <c r="B5" s="757">
        <v>72.790000000000006</v>
      </c>
      <c r="C5" s="758">
        <v>70.150000000000006</v>
      </c>
      <c r="D5" s="758">
        <v>75.63</v>
      </c>
      <c r="E5" s="1023">
        <v>70</v>
      </c>
      <c r="F5" s="1023">
        <v>151.1</v>
      </c>
      <c r="G5" s="1024">
        <v>44</v>
      </c>
      <c r="H5" s="1025">
        <v>42.7</v>
      </c>
      <c r="I5" s="1026">
        <v>45.2</v>
      </c>
      <c r="J5" s="1023">
        <v>14</v>
      </c>
    </row>
    <row r="6" spans="1:12" x14ac:dyDescent="0.25">
      <c r="A6" s="499">
        <v>2022</v>
      </c>
      <c r="B6" s="1011">
        <v>75.75</v>
      </c>
      <c r="C6" s="1012">
        <v>73.28</v>
      </c>
      <c r="D6" s="1012">
        <v>78.33</v>
      </c>
      <c r="E6" s="1013">
        <v>69</v>
      </c>
      <c r="F6" s="1013">
        <v>155.5</v>
      </c>
      <c r="G6" s="1014">
        <v>44.3</v>
      </c>
      <c r="H6" s="1015">
        <v>43.1</v>
      </c>
      <c r="I6" s="1016">
        <v>45.4</v>
      </c>
      <c r="J6" s="1013">
        <v>13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</v>
      </c>
    </row>
    <row r="13" spans="1:12" x14ac:dyDescent="0.25">
      <c r="A13" s="633">
        <f t="shared" si="0"/>
        <v>2022</v>
      </c>
      <c r="B13" s="627">
        <f t="shared" si="1"/>
        <v>13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528376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578691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71642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137587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514148</v>
      </c>
      <c r="C5" s="70">
        <v>554643</v>
      </c>
      <c r="D5" s="55">
        <v>311570</v>
      </c>
      <c r="E5" s="110">
        <v>243073</v>
      </c>
      <c r="F5" s="55">
        <v>29.3</v>
      </c>
      <c r="G5" s="55">
        <v>33.4</v>
      </c>
      <c r="H5" s="110">
        <v>25.4</v>
      </c>
      <c r="I5" s="55"/>
      <c r="J5" s="70"/>
      <c r="K5" s="55"/>
      <c r="L5" s="55"/>
      <c r="M5" s="71">
        <v>92</v>
      </c>
      <c r="N5" s="71">
        <v>82</v>
      </c>
      <c r="O5" s="71">
        <v>102</v>
      </c>
    </row>
    <row r="6" spans="1:16" x14ac:dyDescent="0.25">
      <c r="A6" s="215">
        <v>2021</v>
      </c>
      <c r="B6" s="212">
        <v>523427</v>
      </c>
      <c r="C6" s="212">
        <v>571001</v>
      </c>
      <c r="D6" s="58">
        <v>318284</v>
      </c>
      <c r="E6" s="160">
        <v>252716</v>
      </c>
      <c r="F6" s="58">
        <v>30.6</v>
      </c>
      <c r="G6" s="58">
        <v>34.6</v>
      </c>
      <c r="H6" s="160">
        <v>26.7</v>
      </c>
      <c r="I6" s="58">
        <v>55901</v>
      </c>
      <c r="J6" s="212">
        <v>168471</v>
      </c>
      <c r="K6" s="58">
        <v>73159</v>
      </c>
      <c r="L6" s="58">
        <v>95312</v>
      </c>
      <c r="M6" s="214">
        <v>91</v>
      </c>
      <c r="N6" s="214">
        <v>80</v>
      </c>
      <c r="O6" s="214">
        <v>101</v>
      </c>
    </row>
    <row r="7" spans="1:16" x14ac:dyDescent="0.25">
      <c r="A7" s="229">
        <v>2022</v>
      </c>
      <c r="B7" s="167">
        <v>528376</v>
      </c>
      <c r="C7" s="167">
        <v>578691</v>
      </c>
      <c r="D7" s="94">
        <v>319414</v>
      </c>
      <c r="E7" s="169">
        <v>259277</v>
      </c>
      <c r="F7" s="94">
        <v>31.7</v>
      </c>
      <c r="G7" s="58">
        <v>35.5</v>
      </c>
      <c r="H7" s="160">
        <v>28</v>
      </c>
      <c r="I7" s="94">
        <v>62687</v>
      </c>
      <c r="J7" s="167">
        <v>151855</v>
      </c>
      <c r="K7" s="94">
        <v>66265</v>
      </c>
      <c r="L7" s="94">
        <v>85590</v>
      </c>
      <c r="M7" s="214">
        <v>84</v>
      </c>
      <c r="N7" s="214">
        <v>74</v>
      </c>
      <c r="O7" s="214">
        <v>93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71642</v>
      </c>
      <c r="J8" s="1072">
        <v>137587</v>
      </c>
      <c r="K8" s="1073">
        <v>59711</v>
      </c>
      <c r="L8" s="1073">
        <v>77876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55901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62687</v>
      </c>
      <c r="F14" s="514">
        <f>A5</f>
        <v>2020</v>
      </c>
      <c r="G14" s="310">
        <f>IF(ISBLANK(E5),"",E5)</f>
        <v>243073</v>
      </c>
      <c r="H14" s="310">
        <f>IF(ISBLANK(D5),"",D5)</f>
        <v>311570</v>
      </c>
      <c r="K14" s="514">
        <f>A6</f>
        <v>2021</v>
      </c>
      <c r="L14" s="310">
        <f>IF(ISBLANK(L6),"",L6)</f>
        <v>95312</v>
      </c>
      <c r="M14" s="310">
        <f>IF(ISBLANK(K6),"",K6)</f>
        <v>73159</v>
      </c>
    </row>
    <row r="15" spans="1:16" x14ac:dyDescent="0.25">
      <c r="A15" s="481">
        <f>A8</f>
        <v>2023</v>
      </c>
      <c r="B15" s="311">
        <f t="shared" si="0"/>
        <v>71642</v>
      </c>
      <c r="F15" s="486">
        <f t="shared" ref="F15:F16" si="1">A6</f>
        <v>2021</v>
      </c>
      <c r="G15" s="479">
        <f t="shared" ref="G15:G16" si="2">IF(ISBLANK(E6),"",E6)</f>
        <v>252716</v>
      </c>
      <c r="H15" s="479">
        <f t="shared" ref="H15:H16" si="3">IF(ISBLANK(D6),"",D6)</f>
        <v>318284</v>
      </c>
      <c r="K15" s="486">
        <f>A7</f>
        <v>2022</v>
      </c>
      <c r="L15" s="479">
        <f t="shared" ref="L15:L16" si="4">IF(ISBLANK(L7),"",L7)</f>
        <v>85590</v>
      </c>
      <c r="M15" s="479">
        <f t="shared" ref="M15:M16" si="5">IF(ISBLANK(K7),"",K7)</f>
        <v>66265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259277</v>
      </c>
      <c r="H16" s="311">
        <f t="shared" si="3"/>
        <v>319414</v>
      </c>
      <c r="K16" s="481">
        <f>A8</f>
        <v>2023</v>
      </c>
      <c r="L16" s="311">
        <f t="shared" si="4"/>
        <v>77876</v>
      </c>
      <c r="M16" s="311">
        <f t="shared" si="5"/>
        <v>59711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514148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523427</v>
      </c>
      <c r="C21" s="373"/>
      <c r="D21" s="197"/>
      <c r="F21" s="514">
        <f>A5</f>
        <v>2020</v>
      </c>
      <c r="G21" s="310">
        <f>IF(ISBLANK(E5),"",E5)</f>
        <v>243073</v>
      </c>
      <c r="H21" s="310">
        <f>IF(ISBLANK(D5),"",D5)</f>
        <v>311570</v>
      </c>
      <c r="K21" s="514">
        <f>A6</f>
        <v>2021</v>
      </c>
      <c r="L21" s="310">
        <f>IF(ISBLANK(L6),"",L6)</f>
        <v>95312</v>
      </c>
      <c r="M21" s="310">
        <f>IF(ISBLANK(K6),"",K6)</f>
        <v>73159</v>
      </c>
    </row>
    <row r="22" spans="1:15" x14ac:dyDescent="0.25">
      <c r="A22" s="481">
        <f t="shared" si="6"/>
        <v>2022</v>
      </c>
      <c r="B22" s="311">
        <f t="shared" si="7"/>
        <v>528376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252716</v>
      </c>
      <c r="H22" s="479">
        <f t="shared" ref="H22:H23" si="10">IF(ISBLANK(D6),"",D6)</f>
        <v>318284</v>
      </c>
      <c r="K22" s="486">
        <f>A7</f>
        <v>2022</v>
      </c>
      <c r="L22" s="479">
        <f>IF(ISBLANK(L7),"",L7)</f>
        <v>85590</v>
      </c>
      <c r="M22" s="479">
        <f>IF(ISBLANK(K7),"",K7)</f>
        <v>66265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259277</v>
      </c>
      <c r="H23" s="311">
        <f t="shared" si="10"/>
        <v>319414</v>
      </c>
      <c r="K23" s="481">
        <f>A8</f>
        <v>2023</v>
      </c>
      <c r="L23" s="311">
        <f>IF(ISBLANK(L8),"",L8)</f>
        <v>77876</v>
      </c>
      <c r="M23" s="311">
        <f>IF(ISBLANK(K8),"",K8)</f>
        <v>59711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514148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523427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528376</v>
      </c>
      <c r="C28" s="373"/>
      <c r="D28" s="197"/>
      <c r="F28" s="514">
        <f>A5</f>
        <v>2020</v>
      </c>
      <c r="G28" s="310">
        <f>IF(ISBLANK(H5),"",H5)</f>
        <v>25.4</v>
      </c>
      <c r="H28" s="310">
        <f>IF(ISBLANK(G5),"",G5)</f>
        <v>33.4</v>
      </c>
      <c r="K28" s="514">
        <f>A5</f>
        <v>2020</v>
      </c>
      <c r="L28" s="310">
        <f>IF(ISBLANK(O5),"",O5)</f>
        <v>102</v>
      </c>
      <c r="M28" s="310">
        <f>IF(ISBLANK(N5),"",N5)</f>
        <v>82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26.7</v>
      </c>
      <c r="H29" s="479">
        <f t="shared" ref="H29:H30" si="15">IF(ISBLANK(G6),"",G6)</f>
        <v>34.6</v>
      </c>
      <c r="K29" s="486">
        <f t="shared" ref="K29:K30" si="16">A6</f>
        <v>2021</v>
      </c>
      <c r="L29" s="479">
        <f t="shared" ref="L29:L30" si="17">IF(ISBLANK(O6),"",O6)</f>
        <v>101</v>
      </c>
      <c r="M29" s="479">
        <f t="shared" ref="M29:M30" si="18">IF(ISBLANK(N6),"",N6)</f>
        <v>80</v>
      </c>
    </row>
    <row r="30" spans="1:15" x14ac:dyDescent="0.25">
      <c r="F30" s="481">
        <f t="shared" si="13"/>
        <v>2022</v>
      </c>
      <c r="G30" s="311">
        <f t="shared" si="14"/>
        <v>28</v>
      </c>
      <c r="H30" s="311">
        <f t="shared" si="15"/>
        <v>35.5</v>
      </c>
      <c r="K30" s="481">
        <f t="shared" si="16"/>
        <v>2022</v>
      </c>
      <c r="L30" s="311">
        <f t="shared" si="17"/>
        <v>93</v>
      </c>
      <c r="M30" s="311">
        <f t="shared" si="18"/>
        <v>74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25.4</v>
      </c>
      <c r="H35" s="310">
        <f>IF(ISBLANK(G5),"",G5)</f>
        <v>33.4</v>
      </c>
      <c r="K35" s="514">
        <f>A5</f>
        <v>2020</v>
      </c>
      <c r="L35" s="310">
        <f>IF(ISBLANK(O5),"",O5)</f>
        <v>102</v>
      </c>
      <c r="M35" s="310">
        <f>IF(ISBLANK(N5),"",N5)</f>
        <v>82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26.7</v>
      </c>
      <c r="H36" s="479">
        <f t="shared" ref="H36:H37" si="21">IF(ISBLANK(G6),"",G6)</f>
        <v>34.6</v>
      </c>
      <c r="K36" s="486">
        <f t="shared" ref="K36:K37" si="22">A6</f>
        <v>2021</v>
      </c>
      <c r="L36" s="479">
        <f t="shared" ref="L36:L37" si="23">IF(ISBLANK(O6),"",O6)</f>
        <v>101</v>
      </c>
      <c r="M36" s="479">
        <f t="shared" ref="M36:M37" si="24">IF(ISBLANK(N6),"",N6)</f>
        <v>80</v>
      </c>
    </row>
    <row r="37" spans="6:15" x14ac:dyDescent="0.25">
      <c r="F37" s="481">
        <f t="shared" si="19"/>
        <v>2022</v>
      </c>
      <c r="G37" s="311">
        <f t="shared" si="20"/>
        <v>28</v>
      </c>
      <c r="H37" s="311">
        <f t="shared" si="21"/>
        <v>35.5</v>
      </c>
      <c r="K37" s="481">
        <f t="shared" si="22"/>
        <v>2022</v>
      </c>
      <c r="L37" s="311">
        <f t="shared" si="23"/>
        <v>93</v>
      </c>
      <c r="M37" s="311">
        <f t="shared" si="24"/>
        <v>74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20.5</v>
      </c>
      <c r="C6" s="35">
        <v>21</v>
      </c>
      <c r="D6" s="63">
        <v>20.100000000000001</v>
      </c>
      <c r="E6" s="35">
        <v>55.4</v>
      </c>
      <c r="F6" s="35">
        <v>51.7</v>
      </c>
      <c r="G6" s="35">
        <v>58.2</v>
      </c>
      <c r="H6" s="292">
        <v>24.1</v>
      </c>
      <c r="I6" s="35">
        <v>27.3</v>
      </c>
      <c r="J6" s="63">
        <v>21.6</v>
      </c>
      <c r="M6" s="127" t="s">
        <v>16</v>
      </c>
      <c r="N6" s="935">
        <f>IF(ISBLANK(B8),"",B8)</f>
        <v>19.899999999999999</v>
      </c>
      <c r="O6" s="935">
        <f>IF(ISBLANK(E8),"",E8)</f>
        <v>54.3</v>
      </c>
      <c r="P6" s="128">
        <f>IF(ISBLANK(H8),"",H8)</f>
        <v>25.8</v>
      </c>
    </row>
    <row r="7" spans="1:19" x14ac:dyDescent="0.25">
      <c r="A7" s="286">
        <v>2022</v>
      </c>
      <c r="B7" s="167">
        <v>20.5</v>
      </c>
      <c r="C7" s="94">
        <v>20.9</v>
      </c>
      <c r="D7" s="169">
        <v>20.3</v>
      </c>
      <c r="E7" s="94">
        <v>54.6</v>
      </c>
      <c r="F7" s="94">
        <v>51.6</v>
      </c>
      <c r="G7" s="94">
        <v>56.9</v>
      </c>
      <c r="H7" s="167">
        <v>24.9</v>
      </c>
      <c r="I7" s="94">
        <v>27.5</v>
      </c>
      <c r="J7" s="169">
        <v>22.9</v>
      </c>
    </row>
    <row r="8" spans="1:19" x14ac:dyDescent="0.25">
      <c r="A8" s="218">
        <v>2023</v>
      </c>
      <c r="B8" s="167">
        <v>19.899999999999999</v>
      </c>
      <c r="C8" s="94">
        <v>20.8</v>
      </c>
      <c r="D8" s="169">
        <v>19.2</v>
      </c>
      <c r="E8" s="94">
        <v>54.3</v>
      </c>
      <c r="F8" s="94">
        <v>51.1</v>
      </c>
      <c r="G8" s="94">
        <v>56.7</v>
      </c>
      <c r="H8" s="167">
        <v>25.8</v>
      </c>
      <c r="I8" s="94">
        <v>28.1</v>
      </c>
      <c r="J8" s="169">
        <v>24.1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19.2</v>
      </c>
      <c r="O12" s="936">
        <f>IF(ISBLANK(G8),"",G8)</f>
        <v>56.7</v>
      </c>
      <c r="P12" s="938">
        <f>IF(ISBLANK(J8),"",J8)</f>
        <v>24.1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20.8</v>
      </c>
      <c r="O13" s="937">
        <f>IF(ISBLANK(F8),"",F8)</f>
        <v>51.1</v>
      </c>
      <c r="P13" s="939">
        <f>IF(ISBLANK(I8),"",I8)</f>
        <v>28.1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19.899999999999999</v>
      </c>
      <c r="O20" s="935">
        <f>IF(ISBLANK(E8),"",E8)</f>
        <v>54.3</v>
      </c>
      <c r="P20" s="940">
        <f>IF(ISBLANK(H8),"",H8)</f>
        <v>25.8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19.2</v>
      </c>
      <c r="O24" s="936">
        <f>IF(ISBLANK(G8),"",G8)</f>
        <v>56.7</v>
      </c>
      <c r="P24" s="938">
        <f>IF(ISBLANK(J8),"",J8)</f>
        <v>24.1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20.8</v>
      </c>
      <c r="O25" s="937">
        <f>IF(ISBLANK(F8),"",F8)</f>
        <v>51.1</v>
      </c>
      <c r="P25" s="939">
        <f>IF(ISBLANK(I8),"",I8)</f>
        <v>28.1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89636632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49119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89572510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49084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235660565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129136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22634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1229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1260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91087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7039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12425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31840478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30.2</v>
      </c>
      <c r="E20" s="600">
        <v>29.1</v>
      </c>
      <c r="F20" s="600">
        <v>29.3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23.8</v>
      </c>
      <c r="E21" s="751">
        <v>24.3</v>
      </c>
      <c r="F21" s="751">
        <v>25.3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5.4</v>
      </c>
      <c r="E22" s="752">
        <v>1.8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29.3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43.4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29.3</v>
      </c>
      <c r="C30" s="204" t="s">
        <v>493</v>
      </c>
    </row>
    <row r="31" spans="1:11" x14ac:dyDescent="0.25">
      <c r="A31" s="698" t="s">
        <v>1430</v>
      </c>
      <c r="B31" s="734">
        <f>F21</f>
        <v>25.3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43.4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22871</v>
      </c>
      <c r="C4" s="71">
        <v>1055</v>
      </c>
      <c r="D4" s="71">
        <v>1450</v>
      </c>
      <c r="G4" s="217">
        <f>A4</f>
        <v>2021</v>
      </c>
      <c r="H4" s="289">
        <f>IF(ISBLANK(C4),"",C4)</f>
        <v>1055</v>
      </c>
      <c r="I4" s="289">
        <f>IF(ISBLANK(D4),"",D4)</f>
        <v>1450</v>
      </c>
    </row>
    <row r="5" spans="1:9" x14ac:dyDescent="0.25">
      <c r="A5" s="286">
        <v>2022</v>
      </c>
      <c r="B5" s="214">
        <v>22800</v>
      </c>
      <c r="C5" s="214">
        <v>1266</v>
      </c>
      <c r="D5" s="214">
        <v>1398</v>
      </c>
      <c r="G5" s="286">
        <f t="shared" ref="G5:G6" si="0">A5</f>
        <v>2022</v>
      </c>
      <c r="H5" s="290">
        <f t="shared" ref="H5:H6" si="1">IF(ISBLANK(C5),"",C5)</f>
        <v>1266</v>
      </c>
      <c r="I5" s="290">
        <f t="shared" ref="I5:I6" si="2">IF(ISBLANK(D5),"",D5)</f>
        <v>1398</v>
      </c>
    </row>
    <row r="6" spans="1:9" x14ac:dyDescent="0.25">
      <c r="A6" s="218">
        <v>2023</v>
      </c>
      <c r="B6" s="168">
        <v>22634</v>
      </c>
      <c r="C6" s="168">
        <v>1229</v>
      </c>
      <c r="D6" s="168">
        <v>1260</v>
      </c>
      <c r="G6" s="219">
        <f t="shared" si="0"/>
        <v>2023</v>
      </c>
      <c r="H6" s="291">
        <f t="shared" si="1"/>
        <v>1229</v>
      </c>
      <c r="I6" s="291">
        <f t="shared" si="2"/>
        <v>1260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1055</v>
      </c>
      <c r="I12" s="289">
        <f>IF(ISBLANK(D4),"",D4)</f>
        <v>1450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1266</v>
      </c>
      <c r="I13" s="290">
        <f t="shared" si="4"/>
        <v>1398</v>
      </c>
    </row>
    <row r="14" spans="1:9" x14ac:dyDescent="0.25">
      <c r="G14" s="219">
        <f t="shared" si="3"/>
        <v>2023</v>
      </c>
      <c r="H14" s="291">
        <f t="shared" ref="H14:I14" si="5">IF(ISBLANK(C6),"",C6)</f>
        <v>1229</v>
      </c>
      <c r="I14" s="291">
        <f t="shared" si="5"/>
        <v>1260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81660</v>
      </c>
      <c r="C23" s="71">
        <v>7348</v>
      </c>
      <c r="D23" s="71">
        <v>10510</v>
      </c>
      <c r="G23" s="217">
        <f>A23</f>
        <v>2021</v>
      </c>
      <c r="H23" s="289">
        <f>IF(ISBLANK(C23),"",C23)</f>
        <v>7348</v>
      </c>
      <c r="I23" s="289">
        <f>IF(ISBLANK(D23),"",D23)</f>
        <v>10510</v>
      </c>
    </row>
    <row r="24" spans="1:13" x14ac:dyDescent="0.25">
      <c r="A24" s="286">
        <v>2022</v>
      </c>
      <c r="B24" s="214">
        <v>85626</v>
      </c>
      <c r="C24" s="214">
        <v>7570</v>
      </c>
      <c r="D24" s="214">
        <v>11475</v>
      </c>
      <c r="G24" s="286">
        <f t="shared" ref="G24:G25" si="6">A24</f>
        <v>2022</v>
      </c>
      <c r="H24" s="290">
        <f t="shared" ref="H24:H25" si="7">IF(ISBLANK(C24),"",C24)</f>
        <v>7570</v>
      </c>
      <c r="I24" s="290">
        <f t="shared" ref="I24:I25" si="8">IF(ISBLANK(D24),"",D24)</f>
        <v>11475</v>
      </c>
    </row>
    <row r="25" spans="1:13" x14ac:dyDescent="0.25">
      <c r="A25" s="218">
        <v>2023</v>
      </c>
      <c r="B25" s="168">
        <v>91087</v>
      </c>
      <c r="C25" s="168">
        <v>7039</v>
      </c>
      <c r="D25" s="168">
        <v>12425</v>
      </c>
      <c r="G25" s="219">
        <f t="shared" si="6"/>
        <v>2023</v>
      </c>
      <c r="H25" s="291">
        <f t="shared" si="7"/>
        <v>7039</v>
      </c>
      <c r="I25" s="291">
        <f t="shared" si="8"/>
        <v>12425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7348</v>
      </c>
      <c r="I31" s="289">
        <f>IF(ISBLANK(D23),"",D23)</f>
        <v>10510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7570</v>
      </c>
      <c r="I32" s="290">
        <f t="shared" si="10"/>
        <v>11475</v>
      </c>
    </row>
    <row r="33" spans="7:9" x14ac:dyDescent="0.25">
      <c r="G33" s="219">
        <f t="shared" si="9"/>
        <v>2023</v>
      </c>
      <c r="H33" s="291">
        <f t="shared" ref="H33:I33" si="11">IF(ISBLANK(C25),"",C25)</f>
        <v>7039</v>
      </c>
      <c r="I33" s="291">
        <f t="shared" si="11"/>
        <v>12425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54824502</v>
      </c>
      <c r="C4" s="1077">
        <v>29001</v>
      </c>
      <c r="D4" s="110">
        <v>43233224</v>
      </c>
      <c r="E4" s="70">
        <v>22869</v>
      </c>
      <c r="F4" s="1076">
        <v>9710977</v>
      </c>
      <c r="G4" s="70">
        <v>5137</v>
      </c>
      <c r="H4" s="1078">
        <v>181422586</v>
      </c>
      <c r="I4" s="1077">
        <v>95968</v>
      </c>
    </row>
    <row r="5" spans="1:9" x14ac:dyDescent="0.25">
      <c r="A5" s="587">
        <v>2021</v>
      </c>
      <c r="B5" s="1079">
        <v>64862873</v>
      </c>
      <c r="C5" s="1080">
        <v>34731</v>
      </c>
      <c r="D5" s="160">
        <v>54219562</v>
      </c>
      <c r="E5" s="212">
        <v>29032</v>
      </c>
      <c r="F5" s="1079">
        <v>4020459</v>
      </c>
      <c r="G5" s="212">
        <v>2153</v>
      </c>
      <c r="H5" s="1081">
        <v>222821658</v>
      </c>
      <c r="I5" s="1080">
        <v>119312</v>
      </c>
    </row>
    <row r="6" spans="1:9" x14ac:dyDescent="0.25">
      <c r="A6" s="588">
        <v>2022</v>
      </c>
      <c r="B6" s="1082">
        <v>69019315</v>
      </c>
      <c r="C6" s="1083">
        <v>37821</v>
      </c>
      <c r="D6" s="169">
        <v>59530473</v>
      </c>
      <c r="E6" s="167">
        <v>32621</v>
      </c>
      <c r="F6" s="1082">
        <v>4644756</v>
      </c>
      <c r="G6" s="167">
        <v>2545</v>
      </c>
      <c r="H6" s="1084">
        <v>235660565</v>
      </c>
      <c r="I6" s="1083">
        <v>129136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22944896</v>
      </c>
      <c r="C4" s="1076">
        <v>67096275</v>
      </c>
      <c r="D4" s="1077">
        <v>35492</v>
      </c>
      <c r="E4" s="1076">
        <v>66504436</v>
      </c>
      <c r="F4" s="1077">
        <v>35179</v>
      </c>
    </row>
    <row r="5" spans="1:6" x14ac:dyDescent="0.25">
      <c r="A5" s="480">
        <v>2021</v>
      </c>
      <c r="B5" s="1081">
        <v>30332568</v>
      </c>
      <c r="C5" s="1079">
        <v>82403485</v>
      </c>
      <c r="D5" s="1080">
        <v>44124</v>
      </c>
      <c r="E5" s="1079">
        <v>78002990</v>
      </c>
      <c r="F5" s="1080">
        <v>41768</v>
      </c>
    </row>
    <row r="6" spans="1:6" ht="15.75" thickBot="1" x14ac:dyDescent="0.3">
      <c r="A6" s="960">
        <v>2022</v>
      </c>
      <c r="B6" s="1085">
        <v>31840478</v>
      </c>
      <c r="C6" s="1086">
        <v>89636632</v>
      </c>
      <c r="D6" s="1087">
        <v>49119</v>
      </c>
      <c r="E6" s="1086">
        <v>89572510</v>
      </c>
      <c r="F6" s="1087">
        <v>49084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Регион Шумадије и Западне Србије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26493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2112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1824896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16.600000000000001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75.75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155.5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1756020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1852195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56573</v>
      </c>
      <c r="C63" s="548">
        <f>IF(ISBLANK('DEM2'!C7),"-",'DEM2'!C7)</f>
        <v>60329</v>
      </c>
      <c r="D63" s="548"/>
      <c r="E63" s="548">
        <f>IF(ISBLANK('DEM2'!D8),"-",'DEM2'!D8)</f>
        <v>56944</v>
      </c>
      <c r="F63" s="548">
        <f>IF(ISBLANK('DEM2'!C8),"-",'DEM2'!C8)</f>
        <v>60670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70290</v>
      </c>
      <c r="C64" s="317">
        <f>IF(ISBLANK('DEM2'!F7),"-",'DEM2'!F7)</f>
        <v>75157</v>
      </c>
      <c r="D64" s="789"/>
      <c r="E64" s="317">
        <f>IF(ISBLANK('DEM2'!G8),"-",'DEM2'!G8)</f>
        <v>68593</v>
      </c>
      <c r="F64" s="317">
        <f>IF(ISBLANK('DEM2'!F8),"-",'DEM2'!F8)</f>
        <v>73305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40108</v>
      </c>
      <c r="C65" s="345">
        <f>IF(ISBLANK('DEM2'!I7),"-",'DEM2'!I7)</f>
        <v>42249</v>
      </c>
      <c r="D65" s="393"/>
      <c r="E65" s="345">
        <f>IF(ISBLANK('DEM2'!J8),"-",'DEM2'!J8)</f>
        <v>38168</v>
      </c>
      <c r="F65" s="345">
        <f>IF(ISBLANK('DEM2'!I8),"-",'DEM2'!I8)</f>
        <v>40529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156794</v>
      </c>
      <c r="C66" s="317">
        <f>IF(ISBLANK('DEM2'!L7),"-",'DEM2'!L7)</f>
        <v>167052</v>
      </c>
      <c r="D66" s="395"/>
      <c r="E66" s="317">
        <f>IF(ISBLANK('DEM2'!M8),"-",'DEM2'!M8)</f>
        <v>154001</v>
      </c>
      <c r="F66" s="317">
        <f>IF(ISBLANK('DEM2'!L8),"-",'DEM2'!L8)</f>
        <v>164251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149396</v>
      </c>
      <c r="C67" s="317">
        <f>IF(ISBLANK('DEM2'!O7),"-",'DEM2'!O7)</f>
        <v>159479</v>
      </c>
      <c r="D67" s="395"/>
      <c r="E67" s="317">
        <f>IF(ISBLANK('DEM2'!P8),"-",'DEM2'!P8)</f>
        <v>139479</v>
      </c>
      <c r="F67" s="317">
        <f>IF(ISBLANK('DEM2'!O8),"-",'DEM2'!O8)</f>
        <v>148241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589746</v>
      </c>
      <c r="C68" s="414">
        <f>IF(ISBLANK('DEM2'!R7),"-",'DEM2'!R7)</f>
        <v>601107</v>
      </c>
      <c r="D68" s="420"/>
      <c r="E68" s="414">
        <f>IF(ISBLANK('DEM2'!S8),"-",'DEM2'!S8)</f>
        <v>569916</v>
      </c>
      <c r="F68" s="414">
        <f>IF(ISBLANK('DEM2'!R8),"-",'DEM2'!R8)</f>
        <v>577804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946978</v>
      </c>
      <c r="C69" s="463">
        <f>IF(ISBLANK('DEM2'!U7),"-",'DEM2'!U7)</f>
        <v>920574</v>
      </c>
      <c r="D69" s="799"/>
      <c r="E69" s="463">
        <f>IF(ISBLANK('DEM2'!V8),"-",'DEM2'!V8)</f>
        <v>926110</v>
      </c>
      <c r="F69" s="463">
        <f>IF(ISBLANK('DEM2'!U8),"-",'DEM2'!U8)</f>
        <v>898786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4.9000000000000004</v>
      </c>
      <c r="G115" s="800">
        <f>IF(ISBLANK('DEM2'!E23),"-",'DEM2'!E23)</f>
        <v>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5.3</v>
      </c>
      <c r="G116" s="407">
        <f>IF(ISBLANK('DEM2'!E24),"-",'DEM2'!E24)</f>
        <v>7.7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3.2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528376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578691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71642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137587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32.299999999999997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11.2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235660565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129136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59530473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29383743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32621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69019315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37821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4644756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2545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89636632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49119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89572510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49084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22634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91087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31840478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262940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285495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149401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803843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257846</v>
      </c>
      <c r="C300" s="808">
        <f>IF(ISBLANK(POLJ3!C4),"-",POLJ3!C4)</f>
        <v>41317</v>
      </c>
      <c r="D300" s="1153">
        <f>IF(ISBLANK(POLJ3!D4),"-",POLJ3!D4)</f>
        <v>216529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367167</v>
      </c>
      <c r="C301" s="789">
        <f>IF(ISBLANK(POLJ3!C5),"-",POLJ3!C5)</f>
        <v>235069</v>
      </c>
      <c r="D301" s="1154">
        <f>IF(ISBLANK(POLJ3!D5),"-",POLJ3!D5)</f>
        <v>132098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254</v>
      </c>
      <c r="C302" s="790">
        <f>IF(ISBLANK(POLJ3!C6),"-",POLJ3!C6)</f>
        <v>54</v>
      </c>
      <c r="D302" s="1155">
        <f>IF(ISBLANK(POLJ3!D6),"-",POLJ3!D6)</f>
        <v>200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3318</v>
      </c>
      <c r="C303" s="791">
        <f>IF(ISBLANK(POLJ3!C7),"-",POLJ3!C7)</f>
        <v>1035</v>
      </c>
      <c r="D303" s="1164">
        <f>IF(ISBLANK(POLJ3!D7),"-",POLJ3!D7)</f>
        <v>2283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262940</v>
      </c>
      <c r="C304" s="807">
        <f>IF(ISBLANK(POLJ3!C8),"-",POLJ3!C8)</f>
        <v>39026</v>
      </c>
      <c r="D304" s="1122">
        <f>IF(ISBLANK(POLJ3!D8),"-",POLJ3!D8)</f>
        <v>223914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10814.98</v>
      </c>
      <c r="C310" s="1123"/>
      <c r="D310" s="3"/>
      <c r="E310" s="5"/>
      <c r="F310" s="5"/>
      <c r="G310" s="815" t="s">
        <v>765</v>
      </c>
      <c r="H310" s="816">
        <f>IF(ISBLANK(POLJ2!H3),"-",POLJ2!H3)</f>
        <v>413759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518626.55</v>
      </c>
      <c r="C311" s="1124"/>
      <c r="D311" s="3"/>
      <c r="E311" s="5"/>
      <c r="F311" s="5"/>
      <c r="G311" s="810" t="s">
        <v>766</v>
      </c>
      <c r="H311" s="248">
        <f>IF(ISBLANK(POLJ2!H4),"-",POLJ2!H4)</f>
        <v>1151391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90456.95</v>
      </c>
      <c r="C312" s="1124"/>
      <c r="D312" s="3"/>
      <c r="E312" s="5"/>
      <c r="F312" s="5"/>
      <c r="G312" s="810" t="s">
        <v>767</v>
      </c>
      <c r="H312" s="248">
        <f>IF(ISBLANK(POLJ2!H5),"-",POLJ2!H5)</f>
        <v>1047328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8666.5400000000009</v>
      </c>
      <c r="C313" s="1124"/>
      <c r="D313" s="3"/>
      <c r="E313" s="5"/>
      <c r="F313" s="5"/>
      <c r="G313" s="812" t="s">
        <v>768</v>
      </c>
      <c r="H313" s="249">
        <f>IF(ISBLANK(POLJ2!H6),"-",POLJ2!H6)</f>
        <v>9270479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1027.98</v>
      </c>
      <c r="C314" s="1124"/>
      <c r="D314" s="3"/>
      <c r="E314" s="5"/>
      <c r="F314" s="5"/>
      <c r="G314" s="814" t="s">
        <v>16</v>
      </c>
      <c r="H314" s="817">
        <f>IF(ISBLANK(POLJ2!H7),"-",POLJ2!H7)</f>
        <v>11882957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384616.71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1014209.71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77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784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12304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51755</v>
      </c>
      <c r="I364" s="808">
        <f>IF(ISBLANK(OBRAZ2!I6),"-",OBRAZ2!I6)</f>
        <v>41166</v>
      </c>
      <c r="J364" s="808">
        <f>IF(ISBLANK(OBRAZ2!J6),"-",OBRAZ2!J6)</f>
        <v>10589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24457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1846</v>
      </c>
      <c r="I365" s="789">
        <f>IF(ISBLANK(OBRAZ2!I7),"-",OBRAZ2!I7)</f>
        <v>1624</v>
      </c>
      <c r="J365" s="789">
        <f>IF(ISBLANK(OBRAZ2!J7),"-",OBRAZ2!J7)</f>
        <v>222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57.7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1919</v>
      </c>
      <c r="I366" s="807">
        <f>IF(ISBLANK(OBRAZ2!I8),"-",OBRAZ2!I8)</f>
        <v>1707</v>
      </c>
      <c r="J366" s="807">
        <f>IF(ISBLANK(OBRAZ2!J8),"-",OBRAZ2!J8)</f>
        <v>212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16581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2.8323653433049567</v>
      </c>
      <c r="I375" s="850">
        <f>IF(ISBLANK(OBRAZ2!C12),"-",OBRAZ2!C21)</f>
        <v>3.9706308569220368</v>
      </c>
      <c r="J375" s="850">
        <f>IF(ISBLANK(OBRAZ2!D12),"-",OBRAZ2!D21)</f>
        <v>4.1149563195980656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8.3538865462646189E-2</v>
      </c>
      <c r="I376" s="851">
        <f>IF(ISBLANK(OBRAZ2!C13),"-",OBRAZ2!C22)</f>
        <v>6.3761955366631248E-2</v>
      </c>
      <c r="J376" s="851">
        <f>IF(ISBLANK(OBRAZ2!D13),"-",OBRAZ2!D22)</f>
        <v>0.11435641708222415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63.163338372185542</v>
      </c>
      <c r="I377" s="851">
        <f>IF(ISBLANK(OBRAZ2!C14),"-",OBRAZ2!C23)</f>
        <v>63.481789199111191</v>
      </c>
      <c r="J377" s="851">
        <f>IF(ISBLANK(OBRAZ2!D14),"-",OBRAZ2!D23)</f>
        <v>64.686363465936779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18.267165247831969</v>
      </c>
      <c r="I379" s="851">
        <f>IF(ISBLANK(OBRAZ2!C16),"-",OBRAZ2!C25)</f>
        <v>16.672785238141241</v>
      </c>
      <c r="J379" s="851">
        <f>IF(ISBLANK(OBRAZ2!D16),"-",OBRAZ2!D25)</f>
        <v>15.854298676465076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15.653592171214894</v>
      </c>
      <c r="I380" s="852">
        <f>IF(ISBLANK(OBRAZ2!C17),"-",OBRAZ2!C26)</f>
        <v>15.811032750458892</v>
      </c>
      <c r="J380" s="852">
        <f>IF(ISBLANK(OBRAZ2!D17),"-",OBRAZ2!D26)</f>
        <v>15.230025120917851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338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970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54068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63080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13738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6657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17882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461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333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136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63257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85.9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18675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93.6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223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329626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536654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721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138497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5111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76.2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110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77.5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188216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10.3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455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414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3992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1018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1198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99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1240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35260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2.2000000000000002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60047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19.600000000000001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14402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4.4000000000000004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5283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9878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922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5438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2096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9.6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54.6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36.5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341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5702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975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19377.445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16817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536044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5457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402505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988495.99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>
        <f>IF(ISBLANK(INDEKSI2!B5),"-",INDEKSI2!B5)</f>
        <v>31.5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>
        <f>IF(ISBLANK(INDEKSI2!B6),"-",INDEKSI2!B6)</f>
        <v>33.380000000000003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34.07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1050819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272144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3892365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890157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32.299999999999997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34.07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33.06</v>
      </c>
      <c r="C4" s="721"/>
      <c r="D4" s="710"/>
      <c r="E4" s="711"/>
      <c r="F4" s="712"/>
    </row>
    <row r="5" spans="1:6" x14ac:dyDescent="0.25">
      <c r="A5" s="286">
        <v>2012</v>
      </c>
      <c r="B5" s="614">
        <v>31.5</v>
      </c>
      <c r="C5" s="722"/>
      <c r="D5" s="713"/>
      <c r="E5" s="641"/>
      <c r="F5" s="714"/>
    </row>
    <row r="6" spans="1:6" x14ac:dyDescent="0.25">
      <c r="A6" s="286">
        <v>2013</v>
      </c>
      <c r="B6" s="614">
        <v>33.380000000000003</v>
      </c>
      <c r="C6" s="722"/>
      <c r="D6" s="715"/>
      <c r="E6" s="609"/>
      <c r="F6" s="716"/>
    </row>
    <row r="7" spans="1:6" x14ac:dyDescent="0.25">
      <c r="A7" s="219">
        <v>2014</v>
      </c>
      <c r="B7" s="615">
        <v>34.07</v>
      </c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262940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149401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285495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10814.98</v>
      </c>
      <c r="G3" s="217" t="s">
        <v>765</v>
      </c>
      <c r="H3" s="71">
        <v>413759</v>
      </c>
    </row>
    <row r="4" spans="1:9" x14ac:dyDescent="0.25">
      <c r="A4" s="286" t="s">
        <v>760</v>
      </c>
      <c r="B4" s="214">
        <v>518626.55</v>
      </c>
      <c r="G4" s="286" t="s">
        <v>766</v>
      </c>
      <c r="H4" s="214">
        <v>1151391</v>
      </c>
    </row>
    <row r="5" spans="1:9" x14ac:dyDescent="0.25">
      <c r="A5" s="286" t="s">
        <v>761</v>
      </c>
      <c r="B5" s="214">
        <v>90456.95</v>
      </c>
      <c r="G5" s="286" t="s">
        <v>767</v>
      </c>
      <c r="H5" s="214">
        <v>1047328</v>
      </c>
    </row>
    <row r="6" spans="1:9" x14ac:dyDescent="0.25">
      <c r="A6" s="286" t="s">
        <v>762</v>
      </c>
      <c r="B6" s="214">
        <v>8666.5400000000009</v>
      </c>
      <c r="G6" s="286" t="s">
        <v>768</v>
      </c>
      <c r="H6" s="214">
        <v>9270479</v>
      </c>
    </row>
    <row r="7" spans="1:9" x14ac:dyDescent="0.25">
      <c r="A7" s="286" t="s">
        <v>763</v>
      </c>
      <c r="B7" s="214">
        <v>1027.98</v>
      </c>
      <c r="G7" s="1" t="s">
        <v>24</v>
      </c>
      <c r="H7" s="288">
        <v>11882957</v>
      </c>
    </row>
    <row r="8" spans="1:9" x14ac:dyDescent="0.25">
      <c r="A8" s="287" t="s">
        <v>764</v>
      </c>
      <c r="B8" s="73">
        <v>384616.71</v>
      </c>
    </row>
    <row r="9" spans="1:9" x14ac:dyDescent="0.25">
      <c r="A9" s="1" t="s">
        <v>24</v>
      </c>
      <c r="B9" s="288">
        <v>1014209.71</v>
      </c>
      <c r="I9" s="41" t="s">
        <v>876</v>
      </c>
    </row>
    <row r="10" spans="1:9" x14ac:dyDescent="0.25">
      <c r="G10" s="29" t="s">
        <v>775</v>
      </c>
      <c r="H10" s="58">
        <v>803843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257846</v>
      </c>
      <c r="C4" s="55">
        <v>41317</v>
      </c>
      <c r="D4" s="110">
        <v>216529</v>
      </c>
    </row>
    <row r="5" spans="1:4" ht="30" customHeight="1" x14ac:dyDescent="0.25">
      <c r="A5" s="274" t="s">
        <v>884</v>
      </c>
      <c r="B5" s="212">
        <v>367167</v>
      </c>
      <c r="C5" s="58">
        <v>235069</v>
      </c>
      <c r="D5" s="160">
        <v>132098</v>
      </c>
    </row>
    <row r="6" spans="1:4" x14ac:dyDescent="0.25">
      <c r="A6" s="274" t="s">
        <v>772</v>
      </c>
      <c r="B6" s="212">
        <v>254</v>
      </c>
      <c r="C6" s="58">
        <v>54</v>
      </c>
      <c r="D6" s="160">
        <v>200</v>
      </c>
    </row>
    <row r="7" spans="1:4" ht="30" x14ac:dyDescent="0.25">
      <c r="A7" s="274" t="s">
        <v>773</v>
      </c>
      <c r="B7" s="212">
        <v>3318</v>
      </c>
      <c r="C7" s="58">
        <v>1035</v>
      </c>
      <c r="D7" s="160">
        <v>2283</v>
      </c>
    </row>
    <row r="8" spans="1:4" x14ac:dyDescent="0.25">
      <c r="A8" s="201" t="s">
        <v>774</v>
      </c>
      <c r="B8" s="72">
        <v>262940</v>
      </c>
      <c r="C8" s="61">
        <v>39026</v>
      </c>
      <c r="D8" s="111">
        <v>223914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21.259842519685041</v>
      </c>
      <c r="C14" s="276">
        <f>D6/B6*100</f>
        <v>78.740157480314963</v>
      </c>
    </row>
    <row r="15" spans="1:4" ht="60" x14ac:dyDescent="0.25">
      <c r="A15" s="277" t="s">
        <v>885</v>
      </c>
      <c r="B15" s="282">
        <f>C5/B5*100</f>
        <v>64.022365844425011</v>
      </c>
      <c r="C15" s="278">
        <f>D5/B5*100</f>
        <v>35.977634155574982</v>
      </c>
    </row>
    <row r="16" spans="1:4" ht="30" x14ac:dyDescent="0.25">
      <c r="A16" s="279" t="s">
        <v>821</v>
      </c>
      <c r="B16" s="283">
        <f>C4/B4*100</f>
        <v>16.023905742187196</v>
      </c>
      <c r="C16" s="280">
        <f>D4/B4*100</f>
        <v>83.976094257812804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21.259842519685041</v>
      </c>
      <c r="C21" s="276">
        <f>C14</f>
        <v>78.740157480314963</v>
      </c>
    </row>
    <row r="22" spans="1:3" ht="60" x14ac:dyDescent="0.25">
      <c r="A22" s="277" t="s">
        <v>823</v>
      </c>
      <c r="B22" s="282">
        <f t="shared" ref="B22:C23" si="0">B15</f>
        <v>64.022365844425011</v>
      </c>
      <c r="C22" s="278">
        <f t="shared" si="0"/>
        <v>35.977634155574982</v>
      </c>
    </row>
    <row r="23" spans="1:3" ht="30" x14ac:dyDescent="0.25">
      <c r="A23" s="279" t="s">
        <v>858</v>
      </c>
      <c r="B23" s="285">
        <f t="shared" si="0"/>
        <v>16.023905742187196</v>
      </c>
      <c r="C23" s="284">
        <f t="shared" si="0"/>
        <v>83.976094257812804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77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784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12304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24457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57.7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16581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53463</v>
      </c>
      <c r="C6" s="973">
        <v>42700</v>
      </c>
      <c r="D6" s="945">
        <v>10763</v>
      </c>
      <c r="E6" s="973">
        <v>50276</v>
      </c>
      <c r="F6" s="973">
        <v>40210</v>
      </c>
      <c r="G6" s="945">
        <v>10066</v>
      </c>
      <c r="H6" s="599">
        <v>51755</v>
      </c>
      <c r="I6" s="616">
        <v>41166</v>
      </c>
      <c r="J6" s="945">
        <v>10589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3443</v>
      </c>
      <c r="C7" s="975">
        <v>3100</v>
      </c>
      <c r="D7" s="976">
        <v>343</v>
      </c>
      <c r="E7" s="975">
        <v>2203</v>
      </c>
      <c r="F7" s="975">
        <v>1997</v>
      </c>
      <c r="G7" s="976">
        <v>206</v>
      </c>
      <c r="H7" s="753">
        <v>1846</v>
      </c>
      <c r="I7" s="690">
        <v>1624</v>
      </c>
      <c r="J7" s="976">
        <v>222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1199</v>
      </c>
      <c r="C8" s="978">
        <v>1139</v>
      </c>
      <c r="D8" s="979">
        <v>60</v>
      </c>
      <c r="E8" s="978">
        <v>1364</v>
      </c>
      <c r="F8" s="978">
        <v>1233</v>
      </c>
      <c r="G8" s="979">
        <v>131</v>
      </c>
      <c r="H8" s="754">
        <v>1919</v>
      </c>
      <c r="I8" s="691">
        <v>1707</v>
      </c>
      <c r="J8" s="979">
        <v>212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1424</v>
      </c>
      <c r="C12" s="600">
        <v>2055</v>
      </c>
      <c r="D12" s="600">
        <v>2195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42</v>
      </c>
      <c r="C13" s="751">
        <v>33</v>
      </c>
      <c r="D13" s="751">
        <v>61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31756</v>
      </c>
      <c r="C14" s="751">
        <v>32855</v>
      </c>
      <c r="D14" s="751">
        <v>34505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9184</v>
      </c>
      <c r="C16" s="1029">
        <v>8629</v>
      </c>
      <c r="D16" s="751">
        <v>8457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7870</v>
      </c>
      <c r="C17" s="752">
        <v>8183</v>
      </c>
      <c r="D17" s="752">
        <v>8124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2.8323653433049567</v>
      </c>
      <c r="C21" s="289">
        <f>C12/SUM(C12:C17)*100</f>
        <v>3.9706308569220368</v>
      </c>
      <c r="D21" s="289">
        <f>D12/SUM(D12:D17)*100</f>
        <v>4.1149563195980656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8.3538865462646189E-2</v>
      </c>
      <c r="C22" s="290">
        <f>C13/SUM(C12:C17)*100</f>
        <v>6.3761955366631248E-2</v>
      </c>
      <c r="D22" s="290">
        <f>D13/SUM(D12:D17)*100</f>
        <v>0.11435641708222415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63.163338372185542</v>
      </c>
      <c r="C23" s="290">
        <f>C14/SUM(C12:C17)*100</f>
        <v>63.481789199111191</v>
      </c>
      <c r="D23" s="290">
        <f>D14/SUM(D12:D17)*100</f>
        <v>64.686363465936779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18.267165247831969</v>
      </c>
      <c r="C25" s="290">
        <f>C16/SUM(C12:C17)*100</f>
        <v>16.672785238141241</v>
      </c>
      <c r="D25" s="290">
        <f>D16/SUM(D12:D17)*100</f>
        <v>15.854298676465076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15.653592171214894</v>
      </c>
      <c r="C26" s="291">
        <f>C17/SUM(C12:C17)*100</f>
        <v>15.811032750458892</v>
      </c>
      <c r="D26" s="291">
        <f>D17/SUM(D12:D17)*100</f>
        <v>15.230025120917851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26.7</v>
      </c>
      <c r="C7" s="600">
        <v>26.3</v>
      </c>
      <c r="D7" s="600">
        <v>25.9</v>
      </c>
    </row>
    <row r="8" spans="1:6" x14ac:dyDescent="0.25">
      <c r="A8" s="695" t="s">
        <v>944</v>
      </c>
      <c r="B8" s="751">
        <v>25.4</v>
      </c>
      <c r="C8" s="751">
        <v>23.6</v>
      </c>
      <c r="D8" s="751">
        <v>24.3</v>
      </c>
    </row>
    <row r="9" spans="1:6" x14ac:dyDescent="0.25">
      <c r="A9" s="696" t="s">
        <v>224</v>
      </c>
      <c r="B9" s="752">
        <v>47.9</v>
      </c>
      <c r="C9" s="752">
        <v>50.2</v>
      </c>
      <c r="D9" s="752">
        <v>49.8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26.7</v>
      </c>
      <c r="C13" s="697">
        <f t="shared" ref="C13:D13" si="1">IF(ISBLANK(C7),"",C7)</f>
        <v>26.3</v>
      </c>
      <c r="D13" s="697">
        <f t="shared" si="1"/>
        <v>25.9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25.4</v>
      </c>
      <c r="C14" s="698">
        <f t="shared" si="2"/>
        <v>23.6</v>
      </c>
      <c r="D14" s="698">
        <f t="shared" si="2"/>
        <v>24.3</v>
      </c>
    </row>
    <row r="15" spans="1:6" x14ac:dyDescent="0.25">
      <c r="A15" s="702" t="s">
        <v>1630</v>
      </c>
      <c r="B15" s="699">
        <f t="shared" si="2"/>
        <v>47.9</v>
      </c>
      <c r="C15" s="699">
        <f t="shared" si="2"/>
        <v>50.2</v>
      </c>
      <c r="D15" s="699">
        <f t="shared" si="2"/>
        <v>49.8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26.7</v>
      </c>
      <c r="C18" s="697">
        <f t="shared" ref="C18:D18" si="4">IF(ISBLANK(C7),"",C7)</f>
        <v>26.3</v>
      </c>
      <c r="D18" s="697">
        <f t="shared" si="4"/>
        <v>25.9</v>
      </c>
    </row>
    <row r="19" spans="1:5" x14ac:dyDescent="0.25">
      <c r="A19" s="701" t="s">
        <v>1632</v>
      </c>
      <c r="B19" s="698">
        <f t="shared" ref="B19:D20" si="5">IF(ISBLANK(B8),"",B8)</f>
        <v>25.4</v>
      </c>
      <c r="C19" s="698">
        <f t="shared" si="5"/>
        <v>23.6</v>
      </c>
      <c r="D19" s="698">
        <f t="shared" si="5"/>
        <v>24.3</v>
      </c>
    </row>
    <row r="20" spans="1:5" x14ac:dyDescent="0.25">
      <c r="A20" s="702" t="s">
        <v>1633</v>
      </c>
      <c r="B20" s="699">
        <f t="shared" si="5"/>
        <v>47.9</v>
      </c>
      <c r="C20" s="699">
        <f t="shared" si="5"/>
        <v>50.2</v>
      </c>
      <c r="D20" s="699">
        <f t="shared" si="5"/>
        <v>49.8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97.3</v>
      </c>
      <c r="C5" s="611">
        <v>95.8</v>
      </c>
      <c r="D5" s="1030">
        <v>96.5</v>
      </c>
      <c r="F5" s="28"/>
      <c r="G5" s="693">
        <f>A5</f>
        <v>2020</v>
      </c>
      <c r="H5" s="669">
        <f>IF(ISBLANK(B5),"",B5)</f>
        <v>97.3</v>
      </c>
      <c r="I5" s="618">
        <f t="shared" ref="H5:I7" si="0">IF(ISBLANK(C5),"",C5)</f>
        <v>95.8</v>
      </c>
    </row>
    <row r="6" spans="1:10" x14ac:dyDescent="0.25">
      <c r="A6" s="749">
        <v>2021</v>
      </c>
      <c r="B6" s="601">
        <v>98.9</v>
      </c>
      <c r="C6" s="612">
        <v>97.3</v>
      </c>
      <c r="D6" s="946">
        <v>98</v>
      </c>
      <c r="F6" s="44"/>
      <c r="G6" s="693">
        <f t="shared" ref="G6:G7" si="1">A6</f>
        <v>2021</v>
      </c>
      <c r="H6" s="670">
        <f t="shared" si="0"/>
        <v>98.9</v>
      </c>
      <c r="I6" s="619">
        <f t="shared" si="0"/>
        <v>97.3</v>
      </c>
    </row>
    <row r="7" spans="1:10" x14ac:dyDescent="0.25">
      <c r="A7" s="750">
        <v>2022</v>
      </c>
      <c r="B7" s="601">
        <v>96.7</v>
      </c>
      <c r="C7" s="612">
        <v>97.6</v>
      </c>
      <c r="D7" s="946">
        <v>97.2</v>
      </c>
      <c r="F7" s="44"/>
      <c r="G7" s="693">
        <f t="shared" si="1"/>
        <v>2022</v>
      </c>
      <c r="H7" s="671">
        <f t="shared" si="0"/>
        <v>96.7</v>
      </c>
      <c r="I7" s="620">
        <f t="shared" si="0"/>
        <v>97.6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97.3</v>
      </c>
      <c r="I13" s="618">
        <f>IF(ISBLANK(C5),"",C5)</f>
        <v>95.8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98.9</v>
      </c>
      <c r="I14" s="619">
        <f t="shared" si="3"/>
        <v>97.3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96.7</v>
      </c>
      <c r="I15" s="620">
        <f t="shared" si="4"/>
        <v>97.6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Регион Шумадије и Западне Србије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26493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2112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1824896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16.600000000000001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75.75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155.5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1756020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1852195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56573</v>
      </c>
      <c r="C63" s="548">
        <f>IF(ISBLANK('DEM2'!C7),"-",'DEM2'!C7)</f>
        <v>60329</v>
      </c>
      <c r="D63" s="548"/>
      <c r="E63" s="548">
        <f>IF(ISBLANK('DEM2'!D8),"-",'DEM2'!D8)</f>
        <v>56944</v>
      </c>
      <c r="F63" s="548">
        <f>IF(ISBLANK('DEM2'!C8),"-",'DEM2'!C8)</f>
        <v>60670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70290</v>
      </c>
      <c r="C64" s="317">
        <f>IF(ISBLANK('DEM2'!F7),"-",'DEM2'!F7)</f>
        <v>75157</v>
      </c>
      <c r="D64" s="789"/>
      <c r="E64" s="317">
        <f>IF(ISBLANK('DEM2'!G8),"-",'DEM2'!G8)</f>
        <v>68593</v>
      </c>
      <c r="F64" s="317">
        <f>IF(ISBLANK('DEM2'!F8),"-",'DEM2'!F8)</f>
        <v>73305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40108</v>
      </c>
      <c r="C65" s="345">
        <f>IF(ISBLANK('DEM2'!I7),"-",'DEM2'!I7)</f>
        <v>42249</v>
      </c>
      <c r="D65" s="393"/>
      <c r="E65" s="345">
        <f>IF(ISBLANK('DEM2'!J8),"-",'DEM2'!J8)</f>
        <v>38168</v>
      </c>
      <c r="F65" s="345">
        <f>IF(ISBLANK('DEM2'!I8),"-",'DEM2'!I8)</f>
        <v>40529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156794</v>
      </c>
      <c r="C66" s="348">
        <f>IF(ISBLANK('DEM2'!L7),"-",'DEM2'!L7)</f>
        <v>167052</v>
      </c>
      <c r="D66" s="394"/>
      <c r="E66" s="348">
        <f>IF(ISBLANK('DEM2'!M8),"-",'DEM2'!M8)</f>
        <v>154001</v>
      </c>
      <c r="F66" s="348">
        <f>IF(ISBLANK('DEM2'!L8),"-",'DEM2'!L8)</f>
        <v>164251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149396</v>
      </c>
      <c r="C67" s="345">
        <f>IF(ISBLANK('DEM2'!O7),"-",'DEM2'!O7)</f>
        <v>159479</v>
      </c>
      <c r="D67" s="393"/>
      <c r="E67" s="345">
        <f>IF(ISBLANK('DEM2'!P8),"-",'DEM2'!P8)</f>
        <v>139479</v>
      </c>
      <c r="F67" s="345">
        <f>IF(ISBLANK('DEM2'!O8),"-",'DEM2'!O8)</f>
        <v>148241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589746</v>
      </c>
      <c r="C68" s="317">
        <f>IF(ISBLANK('DEM2'!R7),"-",'DEM2'!R7)</f>
        <v>601107</v>
      </c>
      <c r="D68" s="395"/>
      <c r="E68" s="317">
        <f>IF(ISBLANK('DEM2'!S8),"-",'DEM2'!S8)</f>
        <v>569916</v>
      </c>
      <c r="F68" s="317">
        <f>IF(ISBLANK('DEM2'!R8),"-",'DEM2'!R8)</f>
        <v>577804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946978</v>
      </c>
      <c r="C69" s="463">
        <f>IF(ISBLANK('DEM2'!U7),"-",'DEM2'!U7)</f>
        <v>920574</v>
      </c>
      <c r="D69" s="799"/>
      <c r="E69" s="463">
        <f>IF(ISBLANK('DEM2'!V8),"-",'DEM2'!V8)</f>
        <v>926110</v>
      </c>
      <c r="F69" s="463">
        <f>IF(ISBLANK('DEM2'!U8),"-",'DEM2'!U8)</f>
        <v>898786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4.9000000000000004</v>
      </c>
      <c r="G115" s="800">
        <f>IF(ISBLANK('DEM2'!E23),"-",'DEM2'!E23)</f>
        <v>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5.3</v>
      </c>
      <c r="G116" s="407">
        <f>IF(ISBLANK('DEM2'!E24),"-",'DEM2'!E24)</f>
        <v>7.7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3.2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528376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578691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71642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137587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32.299999999999997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11.2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235660565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129136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59530473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29383743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32621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69019315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37821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4644756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2545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89636632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49119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89572510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49084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22634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91087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31840478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262940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285495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149401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803843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257846</v>
      </c>
      <c r="C300" s="808">
        <f>IF(ISBLANK(POLJ3!C4),"-",POLJ3!C4)</f>
        <v>41317</v>
      </c>
      <c r="D300" s="1153">
        <f>IF(ISBLANK(POLJ3!D4),"-",POLJ3!D4)</f>
        <v>216529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367167</v>
      </c>
      <c r="C301" s="789">
        <f>IF(ISBLANK(POLJ3!C5),"-",POLJ3!C5)</f>
        <v>235069</v>
      </c>
      <c r="D301" s="1154">
        <f>IF(ISBLANK(POLJ3!D5),"-",POLJ3!D5)</f>
        <v>132098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254</v>
      </c>
      <c r="C302" s="790">
        <f>IF(ISBLANK(POLJ3!C6),"-",POLJ3!C6)</f>
        <v>54</v>
      </c>
      <c r="D302" s="1155">
        <f>IF(ISBLANK(POLJ3!D6),"-",POLJ3!D6)</f>
        <v>200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3318</v>
      </c>
      <c r="C303" s="791">
        <f>IF(ISBLANK(POLJ3!C7),"-",POLJ3!C7)</f>
        <v>1035</v>
      </c>
      <c r="D303" s="1164">
        <f>IF(ISBLANK(POLJ3!D7),"-",POLJ3!D7)</f>
        <v>2283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262940</v>
      </c>
      <c r="C304" s="807">
        <f>IF(ISBLANK(POLJ3!C8),"-",POLJ3!C8)</f>
        <v>39026</v>
      </c>
      <c r="D304" s="1122">
        <f>IF(ISBLANK(POLJ3!D8),"-",POLJ3!D8)</f>
        <v>223914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10814.98</v>
      </c>
      <c r="C310" s="1123"/>
      <c r="D310" s="3"/>
      <c r="E310" s="5"/>
      <c r="F310" s="5"/>
      <c r="G310" s="815" t="s">
        <v>854</v>
      </c>
      <c r="H310" s="816">
        <f>IF(ISBLANK(POLJ2!H3),"-",POLJ2!H3)</f>
        <v>413759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518626.55</v>
      </c>
      <c r="C311" s="1124"/>
      <c r="D311" s="3"/>
      <c r="E311" s="5"/>
      <c r="F311" s="5"/>
      <c r="G311" s="810" t="s">
        <v>855</v>
      </c>
      <c r="H311" s="248">
        <f>IF(ISBLANK(POLJ2!H4),"-",POLJ2!H4)</f>
        <v>1151391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90456.95</v>
      </c>
      <c r="C312" s="1124"/>
      <c r="D312" s="3"/>
      <c r="E312" s="5"/>
      <c r="F312" s="5"/>
      <c r="G312" s="810" t="s">
        <v>856</v>
      </c>
      <c r="H312" s="248">
        <f>IF(ISBLANK(POLJ2!H5),"-",POLJ2!H5)</f>
        <v>1047328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8666.5400000000009</v>
      </c>
      <c r="C313" s="1124"/>
      <c r="D313" s="3"/>
      <c r="E313" s="5"/>
      <c r="F313" s="5"/>
      <c r="G313" s="812" t="s">
        <v>857</v>
      </c>
      <c r="H313" s="249">
        <f>IF(ISBLANK(POLJ2!H6),"-",POLJ2!H6)</f>
        <v>9270479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1027.98</v>
      </c>
      <c r="C314" s="1124"/>
      <c r="D314" s="3"/>
      <c r="E314" s="5"/>
      <c r="F314" s="5"/>
      <c r="G314" s="814" t="s">
        <v>847</v>
      </c>
      <c r="H314" s="817">
        <f>IF(ISBLANK(POLJ2!H7),"-",POLJ2!H7)</f>
        <v>11882957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384616.71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1014209.71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77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784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12304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51755</v>
      </c>
      <c r="I364" s="808">
        <f>IF(ISBLANK(OBRAZ2!I6),"-",OBRAZ2!I6)</f>
        <v>41166</v>
      </c>
      <c r="J364" s="808">
        <f>IF(ISBLANK(OBRAZ2!J6),"-",OBRAZ2!J6)</f>
        <v>10589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24457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1846</v>
      </c>
      <c r="I365" s="416">
        <f>IF(ISBLANK(OBRAZ2!I7),"-",OBRAZ2!I7)</f>
        <v>1624</v>
      </c>
      <c r="J365" s="416">
        <f>IF(ISBLANK(OBRAZ2!J7),"-",OBRAZ2!J7)</f>
        <v>222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57.7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1919</v>
      </c>
      <c r="I366" s="807">
        <f>IF(ISBLANK(OBRAZ2!I8),"-",OBRAZ2!I8)</f>
        <v>1707</v>
      </c>
      <c r="J366" s="807">
        <f>IF(ISBLANK(OBRAZ2!J8),"-",OBRAZ2!J8)</f>
        <v>212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16581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2.8323653433049567</v>
      </c>
      <c r="I375" s="850">
        <f>IF(ISBLANK(OBRAZ2!C12),"-",OBRAZ2!C21)</f>
        <v>3.9706308569220368</v>
      </c>
      <c r="J375" s="850">
        <f>IF(ISBLANK(OBRAZ2!D12),"-",OBRAZ2!D21)</f>
        <v>4.1149563195980656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8.3538865462646189E-2</v>
      </c>
      <c r="I376" s="851">
        <f>IF(ISBLANK(OBRAZ2!C13),"-",OBRAZ2!C22)</f>
        <v>6.3761955366631248E-2</v>
      </c>
      <c r="J376" s="851">
        <f>IF(ISBLANK(OBRAZ2!D13),"-",OBRAZ2!D22)</f>
        <v>0.11435641708222415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63.163338372185542</v>
      </c>
      <c r="I377" s="851">
        <f>IF(ISBLANK(OBRAZ2!C14),"-",OBRAZ2!C23)</f>
        <v>63.481789199111191</v>
      </c>
      <c r="J377" s="851">
        <f>IF(ISBLANK(OBRAZ2!D14),"-",OBRAZ2!D23)</f>
        <v>64.686363465936779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18.267165247831969</v>
      </c>
      <c r="I379" s="851">
        <f>IF(ISBLANK(OBRAZ2!C16),"-",OBRAZ2!C25)</f>
        <v>16.672785238141241</v>
      </c>
      <c r="J379" s="851">
        <f>IF(ISBLANK(OBRAZ2!D16),"-",OBRAZ2!D25)</f>
        <v>15.854298676465076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15.653592171214894</v>
      </c>
      <c r="I380" s="852">
        <f>IF(ISBLANK(OBRAZ2!C17),"-",OBRAZ2!C26)</f>
        <v>15.811032750458892</v>
      </c>
      <c r="J380" s="852">
        <f>IF(ISBLANK(OBRAZ2!D17),"-",OBRAZ2!D26)</f>
        <v>15.230025120917851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338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970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54068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63080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13738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6657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17882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461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333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136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63257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85.9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18675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93.6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223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329626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536654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721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138497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5111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76.2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110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77.5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188216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455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414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3992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1018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1198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99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1240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35260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2.2000000000000002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60047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19.600000000000001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14402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4.4000000000000004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5283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9878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922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5438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2096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9.6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54.6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36.5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341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5702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975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19377.445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16817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536044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5457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402505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988495.99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>
        <f>IF(ISBLANK(INDEKSI2!B5),"-",INDEKSI2!B5)</f>
        <v>31.5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>
        <f>IF(ISBLANK(INDEKSI2!B6),"-",INDEKSI2!B6)</f>
        <v>33.380000000000003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34.07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1050819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272144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3892365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890157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77</v>
      </c>
      <c r="C6" s="601">
        <v>777</v>
      </c>
      <c r="D6" s="612">
        <v>244</v>
      </c>
      <c r="E6" s="612">
        <v>533</v>
      </c>
      <c r="F6" s="1033">
        <v>10516</v>
      </c>
      <c r="G6" s="612">
        <v>5391</v>
      </c>
      <c r="H6" s="980">
        <v>5125</v>
      </c>
      <c r="I6" s="1034">
        <v>25.4</v>
      </c>
      <c r="J6" s="612">
        <v>25.3</v>
      </c>
      <c r="K6" s="1035">
        <v>25.6</v>
      </c>
      <c r="L6" s="1033">
        <v>22706</v>
      </c>
      <c r="M6" s="612">
        <v>11639</v>
      </c>
      <c r="N6" s="1028">
        <v>11067</v>
      </c>
      <c r="O6" s="1034">
        <v>53.1</v>
      </c>
      <c r="P6" s="612">
        <v>52.6</v>
      </c>
      <c r="Q6" s="1028">
        <v>53.7</v>
      </c>
      <c r="R6" s="1033">
        <v>17054</v>
      </c>
      <c r="S6" s="612">
        <v>8836</v>
      </c>
      <c r="T6" s="1035">
        <v>8218</v>
      </c>
    </row>
    <row r="7" spans="1:20" x14ac:dyDescent="0.25">
      <c r="A7" s="286">
        <v>2021</v>
      </c>
      <c r="B7" s="602">
        <v>78</v>
      </c>
      <c r="C7" s="601">
        <v>777</v>
      </c>
      <c r="D7" s="612">
        <v>249</v>
      </c>
      <c r="E7" s="612">
        <v>528</v>
      </c>
      <c r="F7" s="1033">
        <v>11223</v>
      </c>
      <c r="G7" s="612">
        <v>5742</v>
      </c>
      <c r="H7" s="980">
        <v>5481</v>
      </c>
      <c r="I7" s="1034">
        <v>27.5</v>
      </c>
      <c r="J7" s="612">
        <v>27.3</v>
      </c>
      <c r="K7" s="1035">
        <v>27.6</v>
      </c>
      <c r="L7" s="1033">
        <v>23720</v>
      </c>
      <c r="M7" s="612">
        <v>12268</v>
      </c>
      <c r="N7" s="1028">
        <v>11452</v>
      </c>
      <c r="O7" s="1034">
        <v>56.3</v>
      </c>
      <c r="P7" s="612">
        <v>56.3</v>
      </c>
      <c r="Q7" s="1028">
        <v>56.3</v>
      </c>
      <c r="R7" s="1033">
        <v>16812</v>
      </c>
      <c r="S7" s="612">
        <v>8685</v>
      </c>
      <c r="T7" s="1035">
        <v>8127</v>
      </c>
    </row>
    <row r="8" spans="1:20" x14ac:dyDescent="0.25">
      <c r="A8" s="219">
        <v>2022</v>
      </c>
      <c r="B8" s="617">
        <v>77</v>
      </c>
      <c r="C8" s="947">
        <v>784</v>
      </c>
      <c r="D8" s="981">
        <v>253</v>
      </c>
      <c r="E8" s="981">
        <v>531</v>
      </c>
      <c r="F8" s="1036">
        <v>12304</v>
      </c>
      <c r="G8" s="981">
        <v>6206</v>
      </c>
      <c r="H8" s="979">
        <v>6098</v>
      </c>
      <c r="I8" s="754">
        <v>29.8</v>
      </c>
      <c r="J8" s="981">
        <v>29.4</v>
      </c>
      <c r="K8" s="1037">
        <v>30.4</v>
      </c>
      <c r="L8" s="1036">
        <v>24457</v>
      </c>
      <c r="M8" s="981">
        <v>12587</v>
      </c>
      <c r="N8" s="691">
        <v>11870</v>
      </c>
      <c r="O8" s="754">
        <v>57.7</v>
      </c>
      <c r="P8" s="981">
        <v>57.3</v>
      </c>
      <c r="Q8" s="691">
        <v>58.2</v>
      </c>
      <c r="R8" s="1036">
        <v>16581</v>
      </c>
      <c r="S8" s="981">
        <v>8582</v>
      </c>
      <c r="T8" s="1037">
        <v>7999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338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970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54068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63080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13738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6657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17882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461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333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79.739256113028347</v>
      </c>
      <c r="C21" s="739">
        <f>B10/(B7+B10)*100</f>
        <v>20.260743886971653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90.454134820826823</v>
      </c>
      <c r="C22" s="739">
        <f>B11/(B8+B11)*100</f>
        <v>9.5458651791731803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79.739256113028347</v>
      </c>
      <c r="C26" s="739">
        <f>C21</f>
        <v>20.260743886971653</v>
      </c>
    </row>
    <row r="27" spans="1:10" ht="24.75" x14ac:dyDescent="0.25">
      <c r="A27" s="742" t="s">
        <v>1407</v>
      </c>
      <c r="B27" s="739">
        <f>B22</f>
        <v>90.454134820826823</v>
      </c>
      <c r="C27" s="739">
        <f>C22</f>
        <v>9.5458651791731803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137</v>
      </c>
      <c r="C5" s="1095">
        <v>190</v>
      </c>
      <c r="D5" s="914" t="s">
        <v>5</v>
      </c>
      <c r="E5" s="211"/>
      <c r="F5" s="125">
        <v>2021</v>
      </c>
      <c r="G5" s="70">
        <v>327</v>
      </c>
      <c r="H5" s="55">
        <v>136</v>
      </c>
      <c r="I5" s="110">
        <v>191</v>
      </c>
      <c r="J5" s="70">
        <v>981</v>
      </c>
      <c r="K5" s="55">
        <v>14</v>
      </c>
      <c r="L5" s="110">
        <v>967</v>
      </c>
      <c r="M5" s="70">
        <v>54044</v>
      </c>
      <c r="N5" s="55">
        <v>64628</v>
      </c>
      <c r="O5" s="70">
        <v>14283</v>
      </c>
      <c r="P5" s="110">
        <v>6953</v>
      </c>
    </row>
    <row r="6" spans="1:16" x14ac:dyDescent="0.25">
      <c r="A6" s="923" t="s">
        <v>259</v>
      </c>
      <c r="B6" s="1096">
        <v>15</v>
      </c>
      <c r="C6" s="1097">
        <v>955</v>
      </c>
      <c r="D6" s="915" t="s">
        <v>5</v>
      </c>
      <c r="E6" s="254"/>
      <c r="F6" s="125">
        <v>2022</v>
      </c>
      <c r="G6" s="212">
        <v>327</v>
      </c>
      <c r="H6" s="58">
        <v>137</v>
      </c>
      <c r="I6" s="160">
        <v>190</v>
      </c>
      <c r="J6" s="212">
        <v>970</v>
      </c>
      <c r="K6" s="58">
        <v>15</v>
      </c>
      <c r="L6" s="160">
        <v>955</v>
      </c>
      <c r="M6" s="212">
        <v>54068</v>
      </c>
      <c r="N6" s="58">
        <v>63080</v>
      </c>
      <c r="O6" s="212">
        <v>13738</v>
      </c>
      <c r="P6" s="160">
        <v>6657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338</v>
      </c>
      <c r="H7" s="94">
        <v>149</v>
      </c>
      <c r="I7" s="169">
        <v>189</v>
      </c>
      <c r="J7" s="167"/>
      <c r="K7" s="94"/>
      <c r="L7" s="169"/>
      <c r="M7" s="167">
        <v>67246</v>
      </c>
      <c r="N7" s="94">
        <v>68559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137</v>
      </c>
      <c r="C11" s="918">
        <f>IF(ISBLANK(C5),"",C5)</f>
        <v>190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15</v>
      </c>
      <c r="C12" s="921">
        <f>IF(ISBLANK(C6),"",C6)</f>
        <v>955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</v>
      </c>
      <c r="C5" s="611">
        <v>93.9</v>
      </c>
      <c r="D5" s="945">
        <v>94.1</v>
      </c>
      <c r="E5" s="610"/>
      <c r="F5" s="611"/>
      <c r="G5" s="945"/>
      <c r="H5" s="610"/>
      <c r="I5" s="611"/>
      <c r="J5" s="945"/>
      <c r="K5" s="610">
        <v>19398</v>
      </c>
      <c r="L5" s="611">
        <v>9982</v>
      </c>
      <c r="M5" s="945">
        <v>9416</v>
      </c>
      <c r="N5" s="610">
        <v>97.3</v>
      </c>
      <c r="O5" s="611">
        <v>97.6</v>
      </c>
      <c r="P5" s="945">
        <v>96.9</v>
      </c>
      <c r="Q5" s="610">
        <v>0.2</v>
      </c>
      <c r="R5" s="611">
        <v>0.3</v>
      </c>
      <c r="S5" s="945">
        <v>0.1</v>
      </c>
    </row>
    <row r="6" spans="1:19" x14ac:dyDescent="0.25">
      <c r="A6" s="286">
        <v>2021</v>
      </c>
      <c r="B6" s="457">
        <v>94.5</v>
      </c>
      <c r="C6" s="458">
        <v>94.5</v>
      </c>
      <c r="D6" s="976">
        <v>94.5</v>
      </c>
      <c r="E6" s="457">
        <v>645</v>
      </c>
      <c r="F6" s="458">
        <v>419</v>
      </c>
      <c r="G6" s="976">
        <v>226</v>
      </c>
      <c r="H6" s="457">
        <v>467</v>
      </c>
      <c r="I6" s="458">
        <v>212</v>
      </c>
      <c r="J6" s="976">
        <v>255</v>
      </c>
      <c r="K6" s="457">
        <v>18753</v>
      </c>
      <c r="L6" s="458">
        <v>9671</v>
      </c>
      <c r="M6" s="976">
        <v>9082</v>
      </c>
      <c r="N6" s="457">
        <v>98.1</v>
      </c>
      <c r="O6" s="458">
        <v>97</v>
      </c>
      <c r="P6" s="976">
        <v>98.3</v>
      </c>
      <c r="Q6" s="457">
        <v>0.2</v>
      </c>
      <c r="R6" s="458">
        <v>0.2</v>
      </c>
      <c r="S6" s="976">
        <v>0.1</v>
      </c>
    </row>
    <row r="7" spans="1:19" x14ac:dyDescent="0.25">
      <c r="A7" s="286">
        <v>2022</v>
      </c>
      <c r="B7" s="601">
        <v>94.8</v>
      </c>
      <c r="C7" s="612">
        <v>94.6</v>
      </c>
      <c r="D7" s="980">
        <v>95</v>
      </c>
      <c r="E7" s="601">
        <v>684</v>
      </c>
      <c r="F7" s="612">
        <v>458</v>
      </c>
      <c r="G7" s="980">
        <v>226</v>
      </c>
      <c r="H7" s="601">
        <v>447</v>
      </c>
      <c r="I7" s="612">
        <v>190</v>
      </c>
      <c r="J7" s="980">
        <v>257</v>
      </c>
      <c r="K7" s="601">
        <v>17882</v>
      </c>
      <c r="L7" s="612">
        <v>9186</v>
      </c>
      <c r="M7" s="980">
        <v>8696</v>
      </c>
      <c r="N7" s="601">
        <v>97</v>
      </c>
      <c r="O7" s="612">
        <v>96.9</v>
      </c>
      <c r="P7" s="980">
        <v>97.1</v>
      </c>
      <c r="Q7" s="601">
        <v>0.5</v>
      </c>
      <c r="R7" s="612">
        <v>0.7</v>
      </c>
      <c r="S7" s="980">
        <v>0.2</v>
      </c>
    </row>
    <row r="8" spans="1:19" x14ac:dyDescent="0.25">
      <c r="A8" s="219">
        <v>2023</v>
      </c>
      <c r="B8" s="947"/>
      <c r="C8" s="981"/>
      <c r="D8" s="979"/>
      <c r="E8" s="947">
        <v>461</v>
      </c>
      <c r="F8" s="981">
        <v>305</v>
      </c>
      <c r="G8" s="979">
        <v>156</v>
      </c>
      <c r="H8" s="947">
        <v>333</v>
      </c>
      <c r="I8" s="981">
        <v>149</v>
      </c>
      <c r="J8" s="979">
        <v>184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136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85.9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93.6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223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59530473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32621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10220</v>
      </c>
      <c r="C5" s="616">
        <v>7521</v>
      </c>
      <c r="D5" s="616">
        <v>2699</v>
      </c>
      <c r="E5" s="599">
        <v>42832</v>
      </c>
      <c r="F5" s="616">
        <v>20979</v>
      </c>
      <c r="G5" s="945">
        <v>21853</v>
      </c>
      <c r="H5" s="616">
        <v>17807</v>
      </c>
      <c r="I5" s="616">
        <v>6953</v>
      </c>
      <c r="J5" s="616">
        <v>10854</v>
      </c>
      <c r="K5" s="217">
        <f>SUM(B5,E5,H5)</f>
        <v>70859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9205</v>
      </c>
      <c r="C6" s="612">
        <v>6814</v>
      </c>
      <c r="D6" s="946">
        <v>2391</v>
      </c>
      <c r="E6" s="601">
        <v>41179</v>
      </c>
      <c r="F6" s="612">
        <v>20051</v>
      </c>
      <c r="G6" s="946">
        <v>21128</v>
      </c>
      <c r="H6" s="601">
        <v>17175</v>
      </c>
      <c r="I6" s="612">
        <v>6820</v>
      </c>
      <c r="J6" s="612">
        <v>10355</v>
      </c>
      <c r="K6" s="218">
        <f>SUM(B6,E6,H6)</f>
        <v>67559</v>
      </c>
      <c r="M6" s="105" t="s">
        <v>284</v>
      </c>
      <c r="N6" s="171">
        <f>IF(ISBLANK(J7),"",J7)</f>
        <v>9187</v>
      </c>
      <c r="O6" s="80">
        <f>IF(ISBLANK(I7),"",I7)</f>
        <v>6393</v>
      </c>
      <c r="P6" s="211"/>
    </row>
    <row r="7" spans="1:17" ht="24.75" x14ac:dyDescent="0.25">
      <c r="A7" s="218">
        <v>2023</v>
      </c>
      <c r="B7" s="601">
        <v>8471</v>
      </c>
      <c r="C7" s="612">
        <v>6177</v>
      </c>
      <c r="D7" s="946">
        <v>2294</v>
      </c>
      <c r="E7" s="601">
        <v>39206</v>
      </c>
      <c r="F7" s="612">
        <v>18924</v>
      </c>
      <c r="G7" s="946">
        <v>20282</v>
      </c>
      <c r="H7" s="601">
        <v>15580</v>
      </c>
      <c r="I7" s="612">
        <v>6393</v>
      </c>
      <c r="J7" s="612">
        <v>9187</v>
      </c>
      <c r="K7" s="218">
        <f>SUM(B7,E7,H7)</f>
        <v>63257</v>
      </c>
      <c r="M7" s="106" t="s">
        <v>285</v>
      </c>
      <c r="N7" s="220">
        <f>IF(ISBLANK(G7),"",G7)</f>
        <v>20282</v>
      </c>
      <c r="O7" s="107">
        <f>IF(ISBLANK(F7),"",F7)</f>
        <v>18924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2294</v>
      </c>
      <c r="O8" s="83">
        <f>IF(ISBLANK(C7),"",C7)</f>
        <v>6177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9187</v>
      </c>
      <c r="O13" s="80">
        <f>IF(ISBLANK(I7),"",I7)</f>
        <v>6393</v>
      </c>
      <c r="P13" s="211"/>
    </row>
    <row r="14" spans="1:17" ht="27.75" customHeight="1" x14ac:dyDescent="0.25">
      <c r="M14" s="106" t="s">
        <v>515</v>
      </c>
      <c r="N14" s="220">
        <f>IF(ISBLANK(G7),"",G7)</f>
        <v>20282</v>
      </c>
      <c r="O14" s="107">
        <f>IF(ISBLANK(F7),"",F7)</f>
        <v>18924</v>
      </c>
      <c r="P14" s="211"/>
    </row>
    <row r="15" spans="1:17" ht="26.25" customHeight="1" x14ac:dyDescent="0.25">
      <c r="M15" s="108" t="s">
        <v>516</v>
      </c>
      <c r="N15" s="170">
        <f>IF(ISBLANK(D7),"",D7)</f>
        <v>2294</v>
      </c>
      <c r="O15" s="83">
        <f>IF(ISBLANK(C7),"",C7)</f>
        <v>6177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2971</v>
      </c>
      <c r="C21" s="616">
        <v>2174</v>
      </c>
      <c r="D21" s="616">
        <v>797</v>
      </c>
      <c r="E21" s="599">
        <v>10628</v>
      </c>
      <c r="F21" s="616">
        <v>5146</v>
      </c>
      <c r="G21" s="945">
        <v>5482</v>
      </c>
      <c r="H21" s="616">
        <v>4377</v>
      </c>
      <c r="I21" s="616">
        <v>1727</v>
      </c>
      <c r="J21" s="616">
        <v>2650</v>
      </c>
      <c r="K21" s="217">
        <f>SUM(B21,E21,H21)</f>
        <v>17976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3366</v>
      </c>
      <c r="C22" s="1028">
        <v>2381</v>
      </c>
      <c r="D22" s="980">
        <v>985</v>
      </c>
      <c r="E22" s="1034">
        <v>10478</v>
      </c>
      <c r="F22" s="1028">
        <v>5024</v>
      </c>
      <c r="G22" s="980">
        <v>5454</v>
      </c>
      <c r="H22" s="1034">
        <v>4279</v>
      </c>
      <c r="I22" s="1028">
        <v>1685</v>
      </c>
      <c r="J22" s="1028">
        <v>2594</v>
      </c>
      <c r="K22" s="218">
        <f>SUM(B22,E22,H22)</f>
        <v>18123</v>
      </c>
      <c r="M22" s="105" t="s">
        <v>284</v>
      </c>
      <c r="N22" s="171">
        <f>IF(ISBLANK(J23),"",J23)</f>
        <v>2754</v>
      </c>
      <c r="O22" s="80">
        <f>IF(ISBLANK(I23),"",I23)</f>
        <v>1716</v>
      </c>
      <c r="P22" s="211"/>
    </row>
    <row r="23" spans="1:17" ht="24.75" x14ac:dyDescent="0.25">
      <c r="A23" s="218">
        <v>2022</v>
      </c>
      <c r="B23" s="1034">
        <v>3499</v>
      </c>
      <c r="C23" s="1028">
        <v>2560</v>
      </c>
      <c r="D23" s="980">
        <v>939</v>
      </c>
      <c r="E23" s="1034">
        <v>10706</v>
      </c>
      <c r="F23" s="1028">
        <v>5155</v>
      </c>
      <c r="G23" s="980">
        <v>5551</v>
      </c>
      <c r="H23" s="1034">
        <v>4470</v>
      </c>
      <c r="I23" s="1028">
        <v>1716</v>
      </c>
      <c r="J23" s="1028">
        <v>2754</v>
      </c>
      <c r="K23" s="218">
        <f>SUM(B23,E23,H23)</f>
        <v>18675</v>
      </c>
      <c r="M23" s="106" t="s">
        <v>285</v>
      </c>
      <c r="N23" s="220">
        <f>IF(ISBLANK(G23),"",G23)</f>
        <v>5551</v>
      </c>
      <c r="O23" s="107">
        <f>IF(ISBLANK(F23),"",F23)</f>
        <v>5155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939</v>
      </c>
      <c r="O24" s="109">
        <f>IF(ISBLANK(C23),"",C23)</f>
        <v>2560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2754</v>
      </c>
      <c r="O29" s="80">
        <f>IF(ISBLANK(I23),"",I23)</f>
        <v>1716</v>
      </c>
      <c r="P29" s="211"/>
    </row>
    <row r="30" spans="1:17" ht="27.75" customHeight="1" x14ac:dyDescent="0.25">
      <c r="M30" s="106" t="s">
        <v>515</v>
      </c>
      <c r="N30" s="220">
        <f>IF(ISBLANK(G23),"",G23)</f>
        <v>5551</v>
      </c>
      <c r="O30" s="107">
        <f>IF(ISBLANK(F23),"",F23)</f>
        <v>5155</v>
      </c>
      <c r="P30" s="211"/>
    </row>
    <row r="31" spans="1:17" ht="27.75" customHeight="1" x14ac:dyDescent="0.25">
      <c r="M31" s="108" t="s">
        <v>516</v>
      </c>
      <c r="N31" s="221">
        <f>IF(ISBLANK(D23),"",D23)</f>
        <v>939</v>
      </c>
      <c r="O31" s="109">
        <f>IF(ISBLANK(C23),"",C23)</f>
        <v>2560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29383743</v>
      </c>
      <c r="D5" s="253"/>
    </row>
    <row r="6" spans="1:4" ht="30" x14ac:dyDescent="0.25">
      <c r="A6" s="686" t="s">
        <v>474</v>
      </c>
      <c r="B6" s="617">
        <v>30146730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87.8</v>
      </c>
      <c r="D5" s="611">
        <v>85.7</v>
      </c>
      <c r="E5" s="945">
        <v>90.1</v>
      </c>
      <c r="F5" s="610"/>
      <c r="G5" s="611"/>
      <c r="H5" s="945"/>
      <c r="I5" s="610">
        <v>0.3</v>
      </c>
      <c r="J5" s="611">
        <v>0.4</v>
      </c>
      <c r="K5" s="945">
        <v>0.1</v>
      </c>
      <c r="L5" s="610">
        <v>86.8</v>
      </c>
      <c r="M5" s="611">
        <v>85.2</v>
      </c>
      <c r="N5" s="945">
        <v>88.5</v>
      </c>
    </row>
    <row r="6" spans="1:14" x14ac:dyDescent="0.25">
      <c r="A6" s="286">
        <v>2021</v>
      </c>
      <c r="B6" s="457">
        <v>141</v>
      </c>
      <c r="C6" s="457">
        <v>86</v>
      </c>
      <c r="D6" s="458">
        <v>83.9</v>
      </c>
      <c r="E6" s="976">
        <v>88.3</v>
      </c>
      <c r="F6" s="457">
        <v>391</v>
      </c>
      <c r="G6" s="458">
        <v>261</v>
      </c>
      <c r="H6" s="976">
        <v>130</v>
      </c>
      <c r="I6" s="457">
        <v>0.5</v>
      </c>
      <c r="J6" s="458">
        <v>0.6</v>
      </c>
      <c r="K6" s="976">
        <v>0.5</v>
      </c>
      <c r="L6" s="457">
        <v>86.9</v>
      </c>
      <c r="M6" s="458">
        <v>85.1</v>
      </c>
      <c r="N6" s="976">
        <v>88.8</v>
      </c>
    </row>
    <row r="7" spans="1:14" x14ac:dyDescent="0.25">
      <c r="A7" s="286">
        <v>2022</v>
      </c>
      <c r="B7" s="601">
        <v>142</v>
      </c>
      <c r="C7" s="601">
        <v>85.9</v>
      </c>
      <c r="D7" s="612">
        <v>83.1</v>
      </c>
      <c r="E7" s="980">
        <v>88.8</v>
      </c>
      <c r="F7" s="601">
        <v>340</v>
      </c>
      <c r="G7" s="612">
        <v>210</v>
      </c>
      <c r="H7" s="980">
        <v>130</v>
      </c>
      <c r="I7" s="601">
        <v>1.2</v>
      </c>
      <c r="J7" s="612">
        <v>1.5</v>
      </c>
      <c r="K7" s="980">
        <v>1</v>
      </c>
      <c r="L7" s="601">
        <v>93.6</v>
      </c>
      <c r="M7" s="612">
        <v>92</v>
      </c>
      <c r="N7" s="980">
        <v>95.3</v>
      </c>
    </row>
    <row r="8" spans="1:14" x14ac:dyDescent="0.25">
      <c r="A8" s="219">
        <v>2023</v>
      </c>
      <c r="B8" s="947">
        <v>136</v>
      </c>
      <c r="C8" s="947"/>
      <c r="D8" s="981"/>
      <c r="E8" s="979"/>
      <c r="F8" s="947">
        <v>223</v>
      </c>
      <c r="G8" s="981">
        <v>138</v>
      </c>
      <c r="H8" s="979">
        <v>85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3543</v>
      </c>
      <c r="C5" s="207">
        <v>2832</v>
      </c>
      <c r="G5" s="113"/>
      <c r="H5" s="174" t="s">
        <v>586</v>
      </c>
      <c r="I5" s="207">
        <v>2021</v>
      </c>
      <c r="J5" s="207">
        <v>2087</v>
      </c>
    </row>
    <row r="6" spans="1:13" ht="15" customHeight="1" x14ac:dyDescent="0.25">
      <c r="A6" s="175" t="s">
        <v>587</v>
      </c>
      <c r="B6" s="208">
        <v>50120</v>
      </c>
      <c r="C6" s="208">
        <v>8715</v>
      </c>
      <c r="G6" s="113"/>
      <c r="H6" s="175" t="s">
        <v>587</v>
      </c>
      <c r="I6" s="208">
        <v>12045</v>
      </c>
      <c r="J6" s="208">
        <v>3857</v>
      </c>
    </row>
    <row r="7" spans="1:13" ht="15" customHeight="1" x14ac:dyDescent="0.25">
      <c r="A7" s="175" t="s">
        <v>588</v>
      </c>
      <c r="B7" s="208">
        <v>147921</v>
      </c>
      <c r="C7" s="208">
        <v>92889</v>
      </c>
      <c r="G7" s="113"/>
      <c r="H7" s="175" t="s">
        <v>588</v>
      </c>
      <c r="I7" s="208">
        <v>75421</v>
      </c>
      <c r="J7" s="208">
        <v>35640</v>
      </c>
    </row>
    <row r="8" spans="1:13" ht="15" customHeight="1" x14ac:dyDescent="0.25">
      <c r="A8" s="175" t="s">
        <v>589</v>
      </c>
      <c r="B8" s="208">
        <v>209914</v>
      </c>
      <c r="C8" s="208">
        <v>196086</v>
      </c>
      <c r="G8" s="113"/>
      <c r="H8" s="175" t="s">
        <v>589</v>
      </c>
      <c r="I8" s="208">
        <v>173904</v>
      </c>
      <c r="J8" s="208">
        <v>147742</v>
      </c>
    </row>
    <row r="9" spans="1:13" ht="15" customHeight="1" x14ac:dyDescent="0.25">
      <c r="A9" s="175" t="s">
        <v>590</v>
      </c>
      <c r="B9" s="208">
        <v>372821</v>
      </c>
      <c r="C9" s="208">
        <v>445367</v>
      </c>
      <c r="G9" s="113"/>
      <c r="H9" s="175" t="s">
        <v>590</v>
      </c>
      <c r="I9" s="208">
        <v>392119</v>
      </c>
      <c r="J9" s="208">
        <v>455179</v>
      </c>
    </row>
    <row r="10" spans="1:13" ht="15" customHeight="1" x14ac:dyDescent="0.25">
      <c r="A10" s="175" t="s">
        <v>591</v>
      </c>
      <c r="B10" s="208">
        <v>39516</v>
      </c>
      <c r="C10" s="208">
        <v>42212</v>
      </c>
      <c r="G10" s="113"/>
      <c r="H10" s="175" t="s">
        <v>591</v>
      </c>
      <c r="I10" s="208">
        <v>42077</v>
      </c>
      <c r="J10" s="208">
        <v>37831</v>
      </c>
    </row>
    <row r="11" spans="1:13" ht="15" customHeight="1" x14ac:dyDescent="0.25">
      <c r="A11" s="176" t="s">
        <v>592</v>
      </c>
      <c r="B11" s="209">
        <v>62175</v>
      </c>
      <c r="C11" s="209">
        <v>59101</v>
      </c>
      <c r="G11" s="113"/>
      <c r="H11" s="176" t="s">
        <v>592</v>
      </c>
      <c r="I11" s="209">
        <v>100877</v>
      </c>
      <c r="J11" s="209">
        <v>80284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3543</v>
      </c>
      <c r="C17" s="178">
        <f>IF(ISBLANK(C5),"0",C5)</f>
        <v>2832</v>
      </c>
      <c r="G17" s="113"/>
      <c r="H17" s="174" t="s">
        <v>586</v>
      </c>
      <c r="I17" s="177">
        <f>IF(ISBLANK(I5),"0",I5)</f>
        <v>2021</v>
      </c>
      <c r="J17" s="178">
        <f>IF(ISBLANK(J5),"0",J5)</f>
        <v>2087</v>
      </c>
    </row>
    <row r="18" spans="1:13" ht="15" customHeight="1" x14ac:dyDescent="0.25">
      <c r="A18" s="175" t="s">
        <v>587</v>
      </c>
      <c r="B18" s="179">
        <f t="shared" ref="B18:C18" si="0">IF(ISBLANK(B6),"0",B6)</f>
        <v>50120</v>
      </c>
      <c r="C18" s="180">
        <f t="shared" si="0"/>
        <v>8715</v>
      </c>
      <c r="G18" s="113"/>
      <c r="H18" s="175" t="s">
        <v>587</v>
      </c>
      <c r="I18" s="179">
        <f t="shared" ref="I18:J18" si="1">IF(ISBLANK(I6),"0",I6)</f>
        <v>12045</v>
      </c>
      <c r="J18" s="180">
        <f t="shared" si="1"/>
        <v>3857</v>
      </c>
    </row>
    <row r="19" spans="1:13" ht="15" customHeight="1" x14ac:dyDescent="0.25">
      <c r="A19" s="175" t="s">
        <v>588</v>
      </c>
      <c r="B19" s="179">
        <f t="shared" ref="B19:C19" si="2">IF(ISBLANK(B7),"0",B7)</f>
        <v>147921</v>
      </c>
      <c r="C19" s="180">
        <f t="shared" si="2"/>
        <v>92889</v>
      </c>
      <c r="G19" s="113"/>
      <c r="H19" s="175" t="s">
        <v>588</v>
      </c>
      <c r="I19" s="179">
        <f t="shared" ref="I19:J19" si="3">IF(ISBLANK(I7),"0",I7)</f>
        <v>75421</v>
      </c>
      <c r="J19" s="180">
        <f t="shared" si="3"/>
        <v>35640</v>
      </c>
    </row>
    <row r="20" spans="1:13" ht="15" customHeight="1" x14ac:dyDescent="0.25">
      <c r="A20" s="175" t="s">
        <v>589</v>
      </c>
      <c r="B20" s="179">
        <f t="shared" ref="B20:C20" si="4">IF(ISBLANK(B8),"0",B8)</f>
        <v>209914</v>
      </c>
      <c r="C20" s="180">
        <f t="shared" si="4"/>
        <v>196086</v>
      </c>
      <c r="G20" s="113"/>
      <c r="H20" s="175" t="s">
        <v>589</v>
      </c>
      <c r="I20" s="179">
        <f t="shared" ref="I20:J20" si="5">IF(ISBLANK(I8),"0",I8)</f>
        <v>173904</v>
      </c>
      <c r="J20" s="180">
        <f t="shared" si="5"/>
        <v>147742</v>
      </c>
    </row>
    <row r="21" spans="1:13" ht="15" customHeight="1" x14ac:dyDescent="0.25">
      <c r="A21" s="175" t="s">
        <v>590</v>
      </c>
      <c r="B21" s="179">
        <f t="shared" ref="B21:C21" si="6">IF(ISBLANK(B9),"0",B9)</f>
        <v>372821</v>
      </c>
      <c r="C21" s="180">
        <f t="shared" si="6"/>
        <v>445367</v>
      </c>
      <c r="G21" s="113"/>
      <c r="H21" s="175" t="s">
        <v>590</v>
      </c>
      <c r="I21" s="179">
        <f t="shared" ref="I21:J21" si="7">IF(ISBLANK(I9),"0",I9)</f>
        <v>392119</v>
      </c>
      <c r="J21" s="180">
        <f t="shared" si="7"/>
        <v>455179</v>
      </c>
    </row>
    <row r="22" spans="1:13" ht="15" customHeight="1" x14ac:dyDescent="0.25">
      <c r="A22" s="175" t="s">
        <v>591</v>
      </c>
      <c r="B22" s="179">
        <f t="shared" ref="B22:C22" si="8">IF(ISBLANK(B10),"0",B10)</f>
        <v>39516</v>
      </c>
      <c r="C22" s="180">
        <f t="shared" si="8"/>
        <v>42212</v>
      </c>
      <c r="G22" s="113"/>
      <c r="H22" s="175" t="s">
        <v>591</v>
      </c>
      <c r="I22" s="179">
        <f t="shared" ref="I22:J22" si="9">IF(ISBLANK(I10),"0",I10)</f>
        <v>42077</v>
      </c>
      <c r="J22" s="180">
        <f t="shared" si="9"/>
        <v>37831</v>
      </c>
    </row>
    <row r="23" spans="1:13" ht="15" customHeight="1" x14ac:dyDescent="0.25">
      <c r="A23" s="176" t="s">
        <v>592</v>
      </c>
      <c r="B23" s="181">
        <f t="shared" ref="B23:C23" si="10">IF(ISBLANK(B11),"0",B11)</f>
        <v>62175</v>
      </c>
      <c r="C23" s="182">
        <f t="shared" si="10"/>
        <v>59101</v>
      </c>
      <c r="G23" s="113"/>
      <c r="H23" s="176" t="s">
        <v>592</v>
      </c>
      <c r="I23" s="181">
        <f t="shared" ref="I23:J23" si="11">IF(ISBLANK(I11),"0",I11)</f>
        <v>100877</v>
      </c>
      <c r="J23" s="182">
        <f t="shared" si="11"/>
        <v>80284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0.39988261983499057</v>
      </c>
      <c r="C29" s="184">
        <f>C17/SUM(C17:C23)*100</f>
        <v>0.33427683126338226</v>
      </c>
      <c r="D29" s="253"/>
      <c r="E29" s="253"/>
      <c r="G29" s="113"/>
      <c r="H29" s="174" t="s">
        <v>593</v>
      </c>
      <c r="I29" s="184">
        <f>I17/SUM(I17:I23)*100</f>
        <v>0.25311097306829111</v>
      </c>
      <c r="J29" s="184">
        <f>J17/SUM(J17:J23)*100</f>
        <v>0.27366184993837034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5.6568210291080234</v>
      </c>
      <c r="C30" s="185">
        <f>C18/SUM(C17:C23)*100</f>
        <v>1.0286802911230142</v>
      </c>
      <c r="D30" s="253"/>
      <c r="E30" s="253"/>
      <c r="G30" s="113"/>
      <c r="H30" s="175" t="s">
        <v>594</v>
      </c>
      <c r="I30" s="185">
        <f>I18/SUM(I17:I23)*100</f>
        <v>1.5085213610131452</v>
      </c>
      <c r="J30" s="185">
        <f>J18/SUM(J17:J23)*100</f>
        <v>0.50575647111274291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16.695184027268315</v>
      </c>
      <c r="C31" s="185">
        <f>C19/SUM(C17:C23)*100</f>
        <v>10.964209244076384</v>
      </c>
      <c r="D31" s="253"/>
      <c r="E31" s="253"/>
      <c r="G31" s="113"/>
      <c r="H31" s="175" t="s">
        <v>595</v>
      </c>
      <c r="I31" s="185">
        <f>I19/SUM(I17:I23)*100</f>
        <v>9.4457608608528378</v>
      </c>
      <c r="J31" s="185">
        <f>J19/SUM(J17:J23)*100</f>
        <v>4.6733628805958407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23.692057651719505</v>
      </c>
      <c r="C32" s="185">
        <f>C20/SUM(C17:C23)*100</f>
        <v>23.145129496861433</v>
      </c>
      <c r="D32" s="253"/>
      <c r="E32" s="253"/>
      <c r="G32" s="113"/>
      <c r="H32" s="175" t="s">
        <v>596</v>
      </c>
      <c r="I32" s="185">
        <f>I20/SUM(I17:I23)*100</f>
        <v>21.77981724911831</v>
      </c>
      <c r="J32" s="185">
        <f>J20/SUM(J17:J23)*100</f>
        <v>19.372951142115337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42.078644710556311</v>
      </c>
      <c r="C33" s="185">
        <f>C21/SUM(C17:C23)*100</f>
        <v>52.56916296231595</v>
      </c>
      <c r="D33" s="253"/>
      <c r="E33" s="253"/>
      <c r="G33" s="113"/>
      <c r="H33" s="175" t="s">
        <v>597</v>
      </c>
      <c r="I33" s="185">
        <f>I21/SUM(I17:I23)*100</f>
        <v>49.109164596024371</v>
      </c>
      <c r="J33" s="185">
        <f>J21/SUM(J17:J23)*100</f>
        <v>59.686213317248438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4.4599948081850087</v>
      </c>
      <c r="C34" s="185">
        <f>C22/SUM(C17:C23)*100</f>
        <v>4.982518927009143</v>
      </c>
      <c r="D34" s="253"/>
      <c r="E34" s="253"/>
      <c r="G34" s="113"/>
      <c r="H34" s="175" t="s">
        <v>598</v>
      </c>
      <c r="I34" s="185">
        <f>I22/SUM(I17:I23)*100</f>
        <v>5.2697429063802499</v>
      </c>
      <c r="J34" s="185">
        <f>J22/SUM(J17:J23)*100</f>
        <v>4.9606619286145133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7.0174151533278408</v>
      </c>
      <c r="C35" s="186">
        <f>C23/SUM(C17:C23)*100</f>
        <v>6.9760222473506914</v>
      </c>
      <c r="D35" s="253"/>
      <c r="E35" s="253"/>
      <c r="G35" s="113"/>
      <c r="H35" s="176" t="s">
        <v>599</v>
      </c>
      <c r="I35" s="186">
        <f>I23/SUM(I17:I23)*100</f>
        <v>12.633882053542802</v>
      </c>
      <c r="J35" s="186">
        <f>J23/SUM(J17:J23)*100</f>
        <v>10.527392410374761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0.39988261983499057</v>
      </c>
      <c r="C41" s="184">
        <f t="shared" si="12"/>
        <v>0.33427683126338226</v>
      </c>
      <c r="G41" s="113"/>
      <c r="H41" s="174" t="s">
        <v>601</v>
      </c>
      <c r="I41" s="184">
        <f t="shared" ref="I41:J41" si="13">I29</f>
        <v>0.25311097306829111</v>
      </c>
      <c r="J41" s="184">
        <f t="shared" si="13"/>
        <v>0.27366184993837034</v>
      </c>
    </row>
    <row r="42" spans="1:12" x14ac:dyDescent="0.25">
      <c r="A42" s="175" t="s">
        <v>602</v>
      </c>
      <c r="B42" s="185">
        <f t="shared" si="12"/>
        <v>5.6568210291080234</v>
      </c>
      <c r="C42" s="185">
        <f t="shared" si="12"/>
        <v>1.0286802911230142</v>
      </c>
      <c r="G42" s="113"/>
      <c r="H42" s="175" t="s">
        <v>602</v>
      </c>
      <c r="I42" s="185">
        <f t="shared" ref="I42:J42" si="14">I30</f>
        <v>1.5085213610131452</v>
      </c>
      <c r="J42" s="185">
        <f t="shared" si="14"/>
        <v>0.50575647111274291</v>
      </c>
    </row>
    <row r="43" spans="1:12" x14ac:dyDescent="0.25">
      <c r="A43" s="175" t="s">
        <v>603</v>
      </c>
      <c r="B43" s="185">
        <f t="shared" si="12"/>
        <v>16.695184027268315</v>
      </c>
      <c r="C43" s="185">
        <f t="shared" si="12"/>
        <v>10.964209244076384</v>
      </c>
      <c r="G43" s="113"/>
      <c r="H43" s="175" t="s">
        <v>603</v>
      </c>
      <c r="I43" s="185">
        <f t="shared" ref="I43:J43" si="15">I31</f>
        <v>9.4457608608528378</v>
      </c>
      <c r="J43" s="185">
        <f t="shared" si="15"/>
        <v>4.6733628805958407</v>
      </c>
    </row>
    <row r="44" spans="1:12" x14ac:dyDescent="0.25">
      <c r="A44" s="175" t="s">
        <v>604</v>
      </c>
      <c r="B44" s="185">
        <f t="shared" si="12"/>
        <v>23.692057651719505</v>
      </c>
      <c r="C44" s="185">
        <f t="shared" si="12"/>
        <v>23.145129496861433</v>
      </c>
      <c r="G44" s="113"/>
      <c r="H44" s="175" t="s">
        <v>604</v>
      </c>
      <c r="I44" s="185">
        <f t="shared" ref="I44:J44" si="16">I32</f>
        <v>21.77981724911831</v>
      </c>
      <c r="J44" s="185">
        <f t="shared" si="16"/>
        <v>19.372951142115337</v>
      </c>
    </row>
    <row r="45" spans="1:12" x14ac:dyDescent="0.25">
      <c r="A45" s="175" t="s">
        <v>605</v>
      </c>
      <c r="B45" s="185">
        <f t="shared" si="12"/>
        <v>42.078644710556311</v>
      </c>
      <c r="C45" s="185">
        <f t="shared" si="12"/>
        <v>52.56916296231595</v>
      </c>
      <c r="G45" s="113"/>
      <c r="H45" s="175" t="s">
        <v>605</v>
      </c>
      <c r="I45" s="185">
        <f t="shared" ref="I45:J45" si="17">I33</f>
        <v>49.109164596024371</v>
      </c>
      <c r="J45" s="185">
        <f t="shared" si="17"/>
        <v>59.686213317248438</v>
      </c>
    </row>
    <row r="46" spans="1:12" x14ac:dyDescent="0.25">
      <c r="A46" s="175" t="s">
        <v>606</v>
      </c>
      <c r="B46" s="185">
        <f t="shared" si="12"/>
        <v>4.4599948081850087</v>
      </c>
      <c r="C46" s="185">
        <f t="shared" si="12"/>
        <v>4.982518927009143</v>
      </c>
      <c r="G46" s="113"/>
      <c r="H46" s="175" t="s">
        <v>606</v>
      </c>
      <c r="I46" s="185">
        <f t="shared" ref="I46:J46" si="18">I34</f>
        <v>5.2697429063802499</v>
      </c>
      <c r="J46" s="185">
        <f t="shared" si="18"/>
        <v>4.9606619286145133</v>
      </c>
    </row>
    <row r="47" spans="1:12" x14ac:dyDescent="0.25">
      <c r="A47" s="176" t="s">
        <v>607</v>
      </c>
      <c r="B47" s="186">
        <f t="shared" si="12"/>
        <v>7.0174151533278408</v>
      </c>
      <c r="C47" s="186">
        <f t="shared" si="12"/>
        <v>6.9760222473506914</v>
      </c>
      <c r="G47" s="113"/>
      <c r="H47" s="176" t="s">
        <v>607</v>
      </c>
      <c r="I47" s="186">
        <f t="shared" ref="I47:J47" si="19">I35</f>
        <v>12.633882053542802</v>
      </c>
      <c r="J47" s="186">
        <f t="shared" si="19"/>
        <v>10.527392410374761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527101</v>
      </c>
      <c r="C5" s="207">
        <v>467163</v>
      </c>
      <c r="D5" s="253"/>
      <c r="E5" s="253"/>
      <c r="F5" s="1003"/>
      <c r="H5" s="174" t="s">
        <v>624</v>
      </c>
      <c r="I5" s="207">
        <v>241185</v>
      </c>
      <c r="J5" s="207">
        <v>198782</v>
      </c>
    </row>
    <row r="6" spans="1:10" ht="15" customHeight="1" x14ac:dyDescent="0.25">
      <c r="A6" s="175" t="s">
        <v>625</v>
      </c>
      <c r="B6" s="208">
        <v>123074</v>
      </c>
      <c r="C6" s="208">
        <v>133806</v>
      </c>
      <c r="D6" s="253"/>
      <c r="E6" s="253"/>
      <c r="F6" s="1003"/>
      <c r="H6" s="175" t="s">
        <v>625</v>
      </c>
      <c r="I6" s="208">
        <v>231059</v>
      </c>
      <c r="J6" s="208">
        <v>269533</v>
      </c>
    </row>
    <row r="7" spans="1:10" ht="15" customHeight="1" x14ac:dyDescent="0.25">
      <c r="A7" s="176" t="s">
        <v>626</v>
      </c>
      <c r="B7" s="209">
        <v>235835</v>
      </c>
      <c r="C7" s="209">
        <v>246233</v>
      </c>
      <c r="D7" s="253"/>
      <c r="E7" s="253"/>
      <c r="F7" s="1003"/>
      <c r="H7" s="175" t="s">
        <v>626</v>
      </c>
      <c r="I7" s="208">
        <v>324080</v>
      </c>
      <c r="J7" s="208">
        <v>291853</v>
      </c>
    </row>
    <row r="8" spans="1:10" x14ac:dyDescent="0.25">
      <c r="D8" s="253"/>
      <c r="E8" s="253"/>
      <c r="F8" s="1003"/>
      <c r="H8" s="176" t="s">
        <v>2351</v>
      </c>
      <c r="I8" s="209">
        <v>2140</v>
      </c>
      <c r="J8" s="209">
        <v>2452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527101</v>
      </c>
      <c r="C13" s="178">
        <f>IF(ISBLANK(C5),"0",C5)</f>
        <v>467163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123074</v>
      </c>
      <c r="C14" s="180">
        <f t="shared" si="0"/>
        <v>133806</v>
      </c>
      <c r="D14" s="253"/>
      <c r="E14" s="253"/>
      <c r="F14" s="1003"/>
      <c r="H14" s="174" t="s">
        <v>624</v>
      </c>
      <c r="I14" s="177">
        <f>IF(ISBLANK(I5),"0",I5)</f>
        <v>241185</v>
      </c>
      <c r="J14" s="178">
        <f>IF(ISBLANK(J5),"0",J5)</f>
        <v>198782</v>
      </c>
    </row>
    <row r="15" spans="1:10" ht="15" customHeight="1" x14ac:dyDescent="0.25">
      <c r="A15" s="176" t="s">
        <v>626</v>
      </c>
      <c r="B15" s="181">
        <f t="shared" si="0"/>
        <v>235835</v>
      </c>
      <c r="C15" s="182">
        <f t="shared" si="0"/>
        <v>246233</v>
      </c>
      <c r="D15" s="253"/>
      <c r="E15" s="253"/>
      <c r="F15" s="1003"/>
      <c r="H15" s="175" t="s">
        <v>625</v>
      </c>
      <c r="I15" s="179">
        <f t="shared" ref="I15:J15" si="1">IF(ISBLANK(I6),"0",I6)</f>
        <v>231059</v>
      </c>
      <c r="J15" s="180">
        <f t="shared" si="1"/>
        <v>269533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324080</v>
      </c>
      <c r="J16" s="180">
        <f t="shared" si="2"/>
        <v>291853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2140</v>
      </c>
      <c r="J17" s="182">
        <f t="shared" si="3"/>
        <v>2452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59.491540727531287</v>
      </c>
      <c r="C21" s="184">
        <f>C13/SUM(C13:C15)*100</f>
        <v>55.141866992759688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13.890813873432581</v>
      </c>
      <c r="C22" s="185">
        <f>C14/SUM(C13:C15)*100</f>
        <v>15.793872063569255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26.617645399036128</v>
      </c>
      <c r="C23" s="186">
        <f>C15/SUM(C13:C15)*100</f>
        <v>29.064260943671052</v>
      </c>
      <c r="D23" s="253"/>
      <c r="E23" s="253"/>
      <c r="F23" s="1003"/>
      <c r="H23" s="174" t="s">
        <v>629</v>
      </c>
      <c r="I23" s="184">
        <f>I14/SUM(I14:I17)*100</f>
        <v>30.206120751843539</v>
      </c>
      <c r="J23" s="184">
        <f>J14/SUM(J14:J17)*100</f>
        <v>26.065668353832837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28.937935836806666</v>
      </c>
      <c r="J24" s="185">
        <f>J15/SUM(J14:J17)*100</f>
        <v>35.343027982481445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40.58792882334081</v>
      </c>
      <c r="J25" s="185">
        <f>J16/SUM(J14:J17)*100</f>
        <v>38.269780493561669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0.26801458800897726</v>
      </c>
      <c r="J26" s="186">
        <f>J17/SUM(J14:J17)*100</f>
        <v>0.32152317012404608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59.491540727531287</v>
      </c>
      <c r="C29" s="189">
        <f t="shared" si="4"/>
        <v>55.141866992759688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13.890813873432581</v>
      </c>
      <c r="C30" s="192">
        <f t="shared" si="4"/>
        <v>15.793872063569255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26.617645399036128</v>
      </c>
      <c r="C31" s="195">
        <f t="shared" si="4"/>
        <v>29.064260943671052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30.206120751843539</v>
      </c>
      <c r="J32" s="189">
        <f>J23</f>
        <v>26.065668353832837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28.937935836806666</v>
      </c>
      <c r="J33" s="192">
        <f t="shared" si="5"/>
        <v>35.343027982481445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40.58792882334081</v>
      </c>
      <c r="J34" s="192">
        <f t="shared" si="6"/>
        <v>38.269780493561669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0.26801458800897726</v>
      </c>
      <c r="J35" s="195">
        <f t="shared" si="7"/>
        <v>0.32152317012404608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26493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2112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1824896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16.600000000000001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75.75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155.5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160</v>
      </c>
      <c r="C5" s="655">
        <v>185</v>
      </c>
      <c r="E5" s="28"/>
      <c r="J5" s="654" t="s">
        <v>542</v>
      </c>
      <c r="K5" s="669">
        <f>IF(ISBLANK(B5),"",B5)</f>
        <v>160</v>
      </c>
      <c r="L5" s="618">
        <f>IF(ISBLANK(C5),"",C5)</f>
        <v>185</v>
      </c>
      <c r="N5" s="28"/>
    </row>
    <row r="6" spans="1:15" x14ac:dyDescent="0.25">
      <c r="A6" s="656" t="s">
        <v>543</v>
      </c>
      <c r="B6" s="657">
        <v>224</v>
      </c>
      <c r="C6" s="657">
        <v>232</v>
      </c>
      <c r="E6" s="44"/>
      <c r="J6" s="656" t="s">
        <v>543</v>
      </c>
      <c r="K6" s="670">
        <f t="shared" ref="K6:K10" si="0">IF(ISBLANK(B6),"",B6)</f>
        <v>224</v>
      </c>
      <c r="L6" s="619">
        <f t="shared" ref="L6:L10" si="1">IF(ISBLANK(C6),"",C6)</f>
        <v>232</v>
      </c>
      <c r="N6" s="44"/>
    </row>
    <row r="7" spans="1:15" x14ac:dyDescent="0.25">
      <c r="A7" s="656" t="s">
        <v>641</v>
      </c>
      <c r="B7" s="657">
        <v>934</v>
      </c>
      <c r="C7" s="657">
        <v>864</v>
      </c>
      <c r="E7" s="44"/>
      <c r="J7" s="656" t="s">
        <v>641</v>
      </c>
      <c r="K7" s="670">
        <f t="shared" si="0"/>
        <v>934</v>
      </c>
      <c r="L7" s="619">
        <f t="shared" si="1"/>
        <v>864</v>
      </c>
      <c r="N7" s="44"/>
    </row>
    <row r="8" spans="1:15" x14ac:dyDescent="0.25">
      <c r="A8" s="650" t="s">
        <v>642</v>
      </c>
      <c r="B8" s="651">
        <v>1168</v>
      </c>
      <c r="C8" s="651">
        <v>868</v>
      </c>
      <c r="E8" s="21"/>
      <c r="J8" s="650" t="s">
        <v>642</v>
      </c>
      <c r="K8" s="670">
        <f t="shared" si="0"/>
        <v>1168</v>
      </c>
      <c r="L8" s="619">
        <f t="shared" si="1"/>
        <v>868</v>
      </c>
      <c r="N8" s="21"/>
    </row>
    <row r="9" spans="1:15" x14ac:dyDescent="0.25">
      <c r="A9" s="650" t="s">
        <v>643</v>
      </c>
      <c r="B9" s="651">
        <v>2891</v>
      </c>
      <c r="C9" s="651">
        <v>1209</v>
      </c>
      <c r="E9" s="21"/>
      <c r="J9" s="650" t="s">
        <v>643</v>
      </c>
      <c r="K9" s="670">
        <f t="shared" si="0"/>
        <v>2891</v>
      </c>
      <c r="L9" s="619">
        <f t="shared" si="1"/>
        <v>1209</v>
      </c>
      <c r="N9" s="21"/>
    </row>
    <row r="10" spans="1:15" x14ac:dyDescent="0.25">
      <c r="A10" s="652" t="s">
        <v>365</v>
      </c>
      <c r="B10" s="653">
        <v>32195</v>
      </c>
      <c r="C10" s="653">
        <v>2792</v>
      </c>
      <c r="J10" s="652" t="s">
        <v>365</v>
      </c>
      <c r="K10" s="671">
        <f t="shared" si="0"/>
        <v>32195</v>
      </c>
      <c r="L10" s="620">
        <f t="shared" si="1"/>
        <v>2792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4.01</v>
      </c>
      <c r="C15" s="197"/>
      <c r="D15" s="253"/>
      <c r="E15" s="211"/>
      <c r="F15" s="253"/>
      <c r="G15" s="253"/>
      <c r="J15" s="673" t="s">
        <v>488</v>
      </c>
      <c r="K15" s="674">
        <f>B15</f>
        <v>4.01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0.68</v>
      </c>
      <c r="C16" s="197"/>
      <c r="D16" s="253"/>
      <c r="E16" s="254"/>
      <c r="F16" s="253"/>
      <c r="G16" s="253"/>
      <c r="J16" s="675" t="s">
        <v>489</v>
      </c>
      <c r="K16" s="676">
        <f>B16</f>
        <v>0.68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1.07</v>
      </c>
      <c r="C18" s="197"/>
      <c r="D18" s="255"/>
      <c r="E18" s="256"/>
      <c r="F18" s="253"/>
      <c r="G18" s="253"/>
      <c r="J18" s="678" t="s">
        <v>501</v>
      </c>
      <c r="K18" s="674">
        <f>B18</f>
        <v>1.07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3.55</v>
      </c>
      <c r="C19" s="198"/>
      <c r="D19" s="255"/>
      <c r="E19" s="256"/>
      <c r="F19" s="253"/>
      <c r="G19" s="253"/>
      <c r="J19" s="672" t="s">
        <v>502</v>
      </c>
      <c r="K19" s="676">
        <f>B19</f>
        <v>3.55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2.38</v>
      </c>
      <c r="C21" s="253"/>
      <c r="D21" s="253"/>
      <c r="E21" s="253"/>
      <c r="F21" s="253"/>
      <c r="G21" s="253"/>
      <c r="J21" s="661" t="s">
        <v>498</v>
      </c>
      <c r="K21" s="679">
        <f>B21</f>
        <v>2.38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73</v>
      </c>
      <c r="C32" s="655">
        <v>82</v>
      </c>
      <c r="E32" s="28"/>
      <c r="J32" s="654" t="s">
        <v>542</v>
      </c>
      <c r="K32" s="669">
        <f>IF(ISBLANK(B32),"",B32)</f>
        <v>73</v>
      </c>
      <c r="L32" s="618">
        <f>IF(ISBLANK(C32),"",C32)</f>
        <v>82</v>
      </c>
      <c r="N32" s="28"/>
    </row>
    <row r="33" spans="1:15" x14ac:dyDescent="0.25">
      <c r="A33" s="656" t="s">
        <v>543</v>
      </c>
      <c r="B33" s="657">
        <v>79</v>
      </c>
      <c r="C33" s="657">
        <v>67</v>
      </c>
      <c r="E33" s="44"/>
      <c r="J33" s="656" t="s">
        <v>543</v>
      </c>
      <c r="K33" s="670">
        <f t="shared" ref="K33:K37" si="2">IF(ISBLANK(B33),"",B33)</f>
        <v>79</v>
      </c>
      <c r="L33" s="619">
        <f t="shared" ref="L33:L37" si="3">IF(ISBLANK(C33),"",C33)</f>
        <v>67</v>
      </c>
      <c r="N33" s="44"/>
    </row>
    <row r="34" spans="1:15" x14ac:dyDescent="0.25">
      <c r="A34" s="656" t="s">
        <v>641</v>
      </c>
      <c r="B34" s="657">
        <v>413</v>
      </c>
      <c r="C34" s="657">
        <v>452</v>
      </c>
      <c r="E34" s="44"/>
      <c r="J34" s="656" t="s">
        <v>641</v>
      </c>
      <c r="K34" s="670">
        <f t="shared" si="2"/>
        <v>413</v>
      </c>
      <c r="L34" s="619">
        <f t="shared" si="3"/>
        <v>452</v>
      </c>
      <c r="N34" s="44"/>
    </row>
    <row r="35" spans="1:15" x14ac:dyDescent="0.25">
      <c r="A35" s="650" t="s">
        <v>642</v>
      </c>
      <c r="B35" s="651">
        <v>634</v>
      </c>
      <c r="C35" s="651">
        <v>538</v>
      </c>
      <c r="E35" s="21"/>
      <c r="J35" s="650" t="s">
        <v>642</v>
      </c>
      <c r="K35" s="670">
        <f t="shared" si="2"/>
        <v>634</v>
      </c>
      <c r="L35" s="619">
        <f t="shared" si="3"/>
        <v>538</v>
      </c>
      <c r="N35" s="21"/>
    </row>
    <row r="36" spans="1:15" x14ac:dyDescent="0.25">
      <c r="A36" s="650" t="s">
        <v>643</v>
      </c>
      <c r="B36" s="651">
        <v>886</v>
      </c>
      <c r="C36" s="651">
        <v>580</v>
      </c>
      <c r="E36" s="21"/>
      <c r="J36" s="650" t="s">
        <v>643</v>
      </c>
      <c r="K36" s="670">
        <f t="shared" si="2"/>
        <v>886</v>
      </c>
      <c r="L36" s="619">
        <f t="shared" si="3"/>
        <v>580</v>
      </c>
      <c r="N36" s="21"/>
    </row>
    <row r="37" spans="1:15" x14ac:dyDescent="0.25">
      <c r="A37" s="652" t="s">
        <v>365</v>
      </c>
      <c r="B37" s="653">
        <v>5492</v>
      </c>
      <c r="C37" s="653">
        <v>839</v>
      </c>
      <c r="J37" s="652" t="s">
        <v>365</v>
      </c>
      <c r="K37" s="671">
        <f t="shared" si="2"/>
        <v>5492</v>
      </c>
      <c r="L37" s="620">
        <f t="shared" si="3"/>
        <v>839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</v>
      </c>
      <c r="C42" s="197"/>
      <c r="D42" s="253"/>
      <c r="E42" s="211"/>
      <c r="F42" s="253"/>
      <c r="G42" s="253"/>
      <c r="J42" s="673" t="s">
        <v>488</v>
      </c>
      <c r="K42" s="674">
        <f>B42</f>
        <v>0.9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0.36</v>
      </c>
      <c r="C45" s="197"/>
      <c r="D45" s="255"/>
      <c r="E45" s="256"/>
      <c r="F45" s="253"/>
      <c r="G45" s="253"/>
      <c r="J45" s="678" t="s">
        <v>501</v>
      </c>
      <c r="K45" s="674">
        <f>B45</f>
        <v>0.36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0.87</v>
      </c>
      <c r="C46" s="198"/>
      <c r="D46" s="255"/>
      <c r="E46" s="256"/>
      <c r="F46" s="253"/>
      <c r="G46" s="253"/>
      <c r="J46" s="672" t="s">
        <v>502</v>
      </c>
      <c r="K46" s="676">
        <f>B46</f>
        <v>0.87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0.61</v>
      </c>
      <c r="C48" s="253"/>
      <c r="D48" s="253"/>
      <c r="E48" s="253"/>
      <c r="F48" s="253"/>
      <c r="G48" s="253"/>
      <c r="J48" s="661" t="s">
        <v>498</v>
      </c>
      <c r="K48" s="679">
        <f>B48</f>
        <v>0.61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329626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536654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721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138497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31</v>
      </c>
      <c r="C4" s="643">
        <v>143364</v>
      </c>
      <c r="D4" s="643">
        <v>39</v>
      </c>
      <c r="E4" s="643">
        <v>188831</v>
      </c>
      <c r="F4" s="643">
        <v>22</v>
      </c>
      <c r="G4" s="643">
        <v>411</v>
      </c>
      <c r="H4" s="643">
        <v>57978</v>
      </c>
      <c r="I4" s="253"/>
      <c r="J4" s="253"/>
      <c r="K4" s="253"/>
    </row>
    <row r="5" spans="1:11" x14ac:dyDescent="0.25">
      <c r="A5" s="767">
        <v>2021</v>
      </c>
      <c r="B5" s="602">
        <v>31</v>
      </c>
      <c r="C5" s="602">
        <v>337772</v>
      </c>
      <c r="D5" s="602">
        <v>39</v>
      </c>
      <c r="E5" s="602">
        <v>266467</v>
      </c>
      <c r="F5" s="602">
        <v>22</v>
      </c>
      <c r="G5" s="602">
        <v>613</v>
      </c>
      <c r="H5" s="602">
        <v>106077</v>
      </c>
      <c r="I5" s="253"/>
      <c r="J5" s="253"/>
      <c r="K5" s="253"/>
    </row>
    <row r="6" spans="1:11" x14ac:dyDescent="0.25">
      <c r="A6" s="481">
        <v>2022</v>
      </c>
      <c r="B6" s="617">
        <v>31</v>
      </c>
      <c r="C6" s="617">
        <v>329626</v>
      </c>
      <c r="D6" s="617">
        <v>40</v>
      </c>
      <c r="E6" s="617">
        <v>536654</v>
      </c>
      <c r="F6" s="617">
        <v>22</v>
      </c>
      <c r="G6" s="617">
        <v>721</v>
      </c>
      <c r="H6" s="617">
        <v>138497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5111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76.2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110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77.5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69019315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37821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141</v>
      </c>
      <c r="C4" s="600">
        <v>8.8000000000000007</v>
      </c>
      <c r="D4" s="600">
        <v>65.8</v>
      </c>
      <c r="E4" s="600">
        <v>0.57999999999999996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126</v>
      </c>
      <c r="C5" s="602">
        <v>8</v>
      </c>
      <c r="D5" s="751">
        <v>51.8</v>
      </c>
      <c r="E5" s="751">
        <v>1.03</v>
      </c>
      <c r="G5" s="647" t="s">
        <v>446</v>
      </c>
      <c r="H5" s="648">
        <f>IF(ISBLANK(B4),"",B4)</f>
        <v>141</v>
      </c>
      <c r="I5" s="648">
        <f>IF(ISBLANK(B5),"",B5)</f>
        <v>126</v>
      </c>
      <c r="J5" s="649">
        <f>IF(ISBLANK(B6),"",B6)</f>
        <v>115</v>
      </c>
      <c r="K5" s="569"/>
    </row>
    <row r="6" spans="1:11" x14ac:dyDescent="0.25">
      <c r="A6" s="218">
        <v>2022</v>
      </c>
      <c r="B6" s="601">
        <v>115</v>
      </c>
      <c r="C6" s="602">
        <v>7.3</v>
      </c>
      <c r="D6" s="959">
        <v>76.2</v>
      </c>
      <c r="E6" s="959">
        <v>0.7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8.8000000000000007</v>
      </c>
      <c r="I9" s="648">
        <f>IF(ISBLANK(C5),"",C5)</f>
        <v>8</v>
      </c>
      <c r="J9" s="649">
        <f>IF(ISBLANK(C6),"",C6)</f>
        <v>7.3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5089</v>
      </c>
      <c r="C4" s="643">
        <v>2.7</v>
      </c>
      <c r="D4" s="643">
        <v>1</v>
      </c>
      <c r="E4" s="643">
        <v>0.18</v>
      </c>
      <c r="F4" s="643">
        <v>0.7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5056</v>
      </c>
      <c r="C5" s="602">
        <v>2.7</v>
      </c>
      <c r="D5" s="602">
        <v>1</v>
      </c>
      <c r="E5" s="602">
        <v>0.19</v>
      </c>
      <c r="F5" s="602">
        <v>0.7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5111</v>
      </c>
      <c r="C6" s="602">
        <v>2.8</v>
      </c>
      <c r="D6" s="602">
        <v>1</v>
      </c>
      <c r="E6" s="602">
        <v>0.18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92.1</v>
      </c>
      <c r="C5" s="602">
        <v>85.1</v>
      </c>
      <c r="D5" s="602">
        <v>80</v>
      </c>
      <c r="E5" s="602">
        <v>4.2</v>
      </c>
      <c r="F5" s="253"/>
      <c r="G5" s="253"/>
      <c r="H5" s="253"/>
    </row>
    <row r="6" spans="1:8" x14ac:dyDescent="0.25">
      <c r="A6" s="360">
        <v>2021</v>
      </c>
      <c r="B6" s="602">
        <v>89.7</v>
      </c>
      <c r="C6" s="602">
        <v>79.099999999999994</v>
      </c>
      <c r="D6" s="602">
        <v>80</v>
      </c>
      <c r="E6" s="602">
        <v>4.3</v>
      </c>
      <c r="F6" s="253"/>
      <c r="G6" s="253"/>
      <c r="H6" s="253"/>
    </row>
    <row r="7" spans="1:8" x14ac:dyDescent="0.25">
      <c r="A7" s="481">
        <v>2022</v>
      </c>
      <c r="B7" s="1067">
        <v>95.4</v>
      </c>
      <c r="C7" s="1067">
        <v>77.5</v>
      </c>
      <c r="D7" s="1067">
        <v>110</v>
      </c>
      <c r="E7" s="1067">
        <v>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4.3</v>
      </c>
    </row>
    <row r="17" spans="1:2" x14ac:dyDescent="0.25">
      <c r="A17" s="633">
        <f t="shared" si="0"/>
        <v>2022</v>
      </c>
      <c r="B17" s="627">
        <f t="shared" si="1"/>
        <v>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188216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455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414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3992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4644756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2545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188438</v>
      </c>
      <c r="C5" s="1034">
        <v>88727</v>
      </c>
      <c r="D5" s="600">
        <v>99711</v>
      </c>
      <c r="G5" s="871" t="s">
        <v>126</v>
      </c>
      <c r="H5" s="637">
        <f>IF(ISBLANK(D7),"",D7)</f>
        <v>99635</v>
      </c>
    </row>
    <row r="6" spans="1:17" x14ac:dyDescent="0.25">
      <c r="A6" s="641">
        <v>2021</v>
      </c>
      <c r="B6" s="1034">
        <v>182120</v>
      </c>
      <c r="C6" s="1034">
        <v>86041</v>
      </c>
      <c r="D6" s="602">
        <v>96079</v>
      </c>
      <c r="G6" s="635" t="s">
        <v>127</v>
      </c>
      <c r="H6" s="623">
        <f>IF(ISBLANK(C7),"",C7)</f>
        <v>88581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188216</v>
      </c>
      <c r="C7" s="1034">
        <v>88581</v>
      </c>
      <c r="D7" s="617">
        <v>99635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99635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88581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1198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99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1240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122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1076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49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50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118219</v>
      </c>
      <c r="C6" s="55">
        <v>61119</v>
      </c>
      <c r="D6" s="55">
        <v>57100</v>
      </c>
      <c r="E6" s="70">
        <v>148269</v>
      </c>
      <c r="F6" s="55">
        <v>76537</v>
      </c>
      <c r="G6" s="110">
        <v>71732</v>
      </c>
      <c r="H6" s="55">
        <v>83106</v>
      </c>
      <c r="I6" s="55">
        <v>42619</v>
      </c>
      <c r="J6" s="55">
        <v>40487</v>
      </c>
      <c r="K6" s="70">
        <v>328892</v>
      </c>
      <c r="L6" s="55">
        <v>169661</v>
      </c>
      <c r="M6" s="110">
        <v>159231</v>
      </c>
      <c r="N6" s="70">
        <v>313624</v>
      </c>
      <c r="O6" s="55">
        <v>161961</v>
      </c>
      <c r="P6" s="110">
        <v>151663</v>
      </c>
      <c r="Q6" s="70">
        <v>1209447</v>
      </c>
      <c r="R6" s="55">
        <v>610189</v>
      </c>
      <c r="S6" s="110">
        <v>599258</v>
      </c>
      <c r="T6" s="70">
        <v>1890449</v>
      </c>
      <c r="U6" s="55">
        <v>932286</v>
      </c>
      <c r="V6" s="160">
        <v>958163</v>
      </c>
    </row>
    <row r="7" spans="1:22" x14ac:dyDescent="0.25">
      <c r="A7" s="286">
        <v>2021</v>
      </c>
      <c r="B7" s="167">
        <v>116902</v>
      </c>
      <c r="C7" s="94">
        <v>60329</v>
      </c>
      <c r="D7" s="94">
        <v>56573</v>
      </c>
      <c r="E7" s="167">
        <v>145447</v>
      </c>
      <c r="F7" s="94">
        <v>75157</v>
      </c>
      <c r="G7" s="169">
        <v>70290</v>
      </c>
      <c r="H7" s="94">
        <v>82357</v>
      </c>
      <c r="I7" s="94">
        <v>42249</v>
      </c>
      <c r="J7" s="94">
        <v>40108</v>
      </c>
      <c r="K7" s="167">
        <v>323846</v>
      </c>
      <c r="L7" s="94">
        <v>167052</v>
      </c>
      <c r="M7" s="169">
        <v>156794</v>
      </c>
      <c r="N7" s="167">
        <v>308875</v>
      </c>
      <c r="O7" s="94">
        <v>159479</v>
      </c>
      <c r="P7" s="169">
        <v>149396</v>
      </c>
      <c r="Q7" s="167">
        <v>1190853</v>
      </c>
      <c r="R7" s="94">
        <v>601107</v>
      </c>
      <c r="S7" s="169">
        <v>589746</v>
      </c>
      <c r="T7" s="212">
        <v>1867552</v>
      </c>
      <c r="U7" s="58">
        <v>920574</v>
      </c>
      <c r="V7" s="160">
        <v>946978</v>
      </c>
    </row>
    <row r="8" spans="1:22" x14ac:dyDescent="0.25">
      <c r="A8" s="219">
        <v>2022</v>
      </c>
      <c r="B8" s="72">
        <v>117614</v>
      </c>
      <c r="C8" s="61">
        <v>60670</v>
      </c>
      <c r="D8" s="61">
        <v>56944</v>
      </c>
      <c r="E8" s="72">
        <v>141898</v>
      </c>
      <c r="F8" s="61">
        <v>73305</v>
      </c>
      <c r="G8" s="111">
        <v>68593</v>
      </c>
      <c r="H8" s="61">
        <v>78697</v>
      </c>
      <c r="I8" s="61">
        <v>40529</v>
      </c>
      <c r="J8" s="61">
        <v>38168</v>
      </c>
      <c r="K8" s="72">
        <v>318252</v>
      </c>
      <c r="L8" s="61">
        <v>164251</v>
      </c>
      <c r="M8" s="111">
        <v>154001</v>
      </c>
      <c r="N8" s="72">
        <v>287720</v>
      </c>
      <c r="O8" s="61">
        <v>148241</v>
      </c>
      <c r="P8" s="111">
        <v>139479</v>
      </c>
      <c r="Q8" s="72">
        <v>1147720</v>
      </c>
      <c r="R8" s="61">
        <v>577804</v>
      </c>
      <c r="S8" s="111">
        <v>569916</v>
      </c>
      <c r="T8" s="72">
        <v>1824896</v>
      </c>
      <c r="U8" s="61">
        <v>898786</v>
      </c>
      <c r="V8" s="111">
        <v>926110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117614</v>
      </c>
      <c r="C15" s="172">
        <f>E8</f>
        <v>141898</v>
      </c>
      <c r="D15" s="172">
        <f>H8</f>
        <v>78697</v>
      </c>
      <c r="E15" s="172">
        <f>K8</f>
        <v>318252</v>
      </c>
      <c r="F15" s="172">
        <f>N8</f>
        <v>287720</v>
      </c>
      <c r="G15" s="172">
        <f>Q8</f>
        <v>1147720</v>
      </c>
      <c r="H15" s="334">
        <f>T8</f>
        <v>1824896</v>
      </c>
      <c r="M15" s="172">
        <f>K8</f>
        <v>318252</v>
      </c>
      <c r="N15" s="172">
        <f>H15-E15-O15</f>
        <v>1088980</v>
      </c>
      <c r="O15" s="172">
        <f>H15-(B15+C15+G15)</f>
        <v>417664</v>
      </c>
      <c r="P15" s="29"/>
      <c r="Q15" s="100">
        <f>M15/H15*100</f>
        <v>17.439459563723084</v>
      </c>
      <c r="R15" s="100">
        <f>N15/H15*100</f>
        <v>59.673537560496605</v>
      </c>
      <c r="S15" s="100">
        <f>O15/H15*100</f>
        <v>22.887002875780318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17.439459563723084</v>
      </c>
      <c r="R18" s="100">
        <f>N15/H15*100</f>
        <v>59.673537560496605</v>
      </c>
      <c r="S18" s="100">
        <f>O15/H15*100</f>
        <v>22.887002875780318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4.9000000000000004</v>
      </c>
      <c r="C23" s="361"/>
      <c r="D23" s="361"/>
      <c r="E23" s="167">
        <v>7</v>
      </c>
      <c r="F23" s="361"/>
      <c r="G23" s="362"/>
      <c r="H23" s="167">
        <v>3.89</v>
      </c>
      <c r="I23" s="94">
        <v>4.12</v>
      </c>
      <c r="J23" s="169">
        <v>3.66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5.3</v>
      </c>
      <c r="C24" s="361"/>
      <c r="D24" s="361"/>
      <c r="E24" s="167">
        <v>7.7</v>
      </c>
      <c r="F24" s="361"/>
      <c r="G24" s="362"/>
      <c r="H24" s="167">
        <v>4.16</v>
      </c>
      <c r="I24" s="94">
        <v>5.18</v>
      </c>
      <c r="J24" s="169">
        <v>3.1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3.2</v>
      </c>
      <c r="C25" s="357"/>
      <c r="D25" s="357"/>
      <c r="E25" s="72">
        <v>6.6</v>
      </c>
      <c r="F25" s="357"/>
      <c r="G25" s="461"/>
      <c r="H25" s="72">
        <v>2.25</v>
      </c>
      <c r="I25" s="61">
        <v>2.71</v>
      </c>
      <c r="J25" s="111">
        <v>1.76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3.66</v>
      </c>
      <c r="C32" s="674">
        <f>IF(ISBLANK(I23),"",I23)</f>
        <v>4.12</v>
      </c>
      <c r="F32" s="700">
        <f>A23</f>
        <v>2020</v>
      </c>
      <c r="G32" s="674">
        <f>IF(ISBLANK(J23),"",J23)</f>
        <v>3.66</v>
      </c>
      <c r="H32" s="674">
        <f>IF(ISBLANK(I23),"",I23)</f>
        <v>4.12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3.1</v>
      </c>
      <c r="C33" s="853">
        <f t="shared" ref="C33:C34" si="2">IF(ISBLANK(I24),"",I24)</f>
        <v>5.18</v>
      </c>
      <c r="F33" s="701">
        <f t="shared" ref="F33:F34" si="3">A24</f>
        <v>2021</v>
      </c>
      <c r="G33" s="853">
        <f t="shared" ref="G33:G34" si="4">IF(ISBLANK(J24),"",J24)</f>
        <v>3.1</v>
      </c>
      <c r="H33" s="853">
        <f t="shared" ref="H33:H34" si="5">IF(ISBLANK(I24),"",I24)</f>
        <v>5.18</v>
      </c>
    </row>
    <row r="34" spans="1:8" x14ac:dyDescent="0.25">
      <c r="A34" s="702">
        <f t="shared" si="0"/>
        <v>2022</v>
      </c>
      <c r="B34" s="676">
        <f t="shared" si="1"/>
        <v>1.76</v>
      </c>
      <c r="C34" s="676">
        <f t="shared" si="2"/>
        <v>2.71</v>
      </c>
      <c r="F34" s="702">
        <f t="shared" si="3"/>
        <v>2022</v>
      </c>
      <c r="G34" s="676">
        <f t="shared" si="4"/>
        <v>1.76</v>
      </c>
      <c r="H34" s="676">
        <f t="shared" si="5"/>
        <v>2.71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1187</v>
      </c>
      <c r="C4" s="600">
        <v>64</v>
      </c>
      <c r="D4" s="600">
        <v>88</v>
      </c>
      <c r="E4" s="599">
        <v>52</v>
      </c>
      <c r="F4" s="600">
        <v>4</v>
      </c>
      <c r="G4" s="600">
        <v>0.3</v>
      </c>
    </row>
    <row r="5" spans="1:10" x14ac:dyDescent="0.25">
      <c r="A5" s="286">
        <v>2022</v>
      </c>
      <c r="B5" s="751">
        <v>1135</v>
      </c>
      <c r="C5" s="751">
        <v>58</v>
      </c>
      <c r="D5" s="751">
        <v>123</v>
      </c>
      <c r="E5" s="753">
        <v>59</v>
      </c>
      <c r="F5" s="751">
        <v>4</v>
      </c>
      <c r="G5" s="751">
        <v>0.4</v>
      </c>
    </row>
    <row r="6" spans="1:10" x14ac:dyDescent="0.25">
      <c r="A6" s="218">
        <v>2023</v>
      </c>
      <c r="B6" s="752">
        <v>1076</v>
      </c>
      <c r="C6" s="752">
        <v>49</v>
      </c>
      <c r="D6" s="752">
        <v>122</v>
      </c>
      <c r="E6" s="754">
        <v>50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1187</v>
      </c>
      <c r="C11" s="80">
        <f>IF(ISBLANK(D4),"",D4)</f>
        <v>88</v>
      </c>
      <c r="E11" s="103">
        <f>A4</f>
        <v>2021</v>
      </c>
      <c r="F11" s="80">
        <f>IF(ISBLANK(B4),"",B4)</f>
        <v>1187</v>
      </c>
      <c r="G11" s="80">
        <f>IF(ISBLANK(D4),"",D4)</f>
        <v>88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1135</v>
      </c>
      <c r="C12" s="80">
        <f>IF(ISBLANK(D5),"",D5)</f>
        <v>123</v>
      </c>
      <c r="E12" s="103">
        <f t="shared" ref="E12:E13" si="1">A5</f>
        <v>2022</v>
      </c>
      <c r="F12" s="80">
        <f t="shared" ref="F12:F13" si="2">IF(ISBLANK(B5),"",B5)</f>
        <v>1135</v>
      </c>
      <c r="G12" s="80">
        <f t="shared" ref="G12:G13" si="3">IF(ISBLANK(D5),"",D5)</f>
        <v>123</v>
      </c>
    </row>
    <row r="13" spans="1:10" x14ac:dyDescent="0.25">
      <c r="A13" s="155">
        <f t="shared" si="0"/>
        <v>2023</v>
      </c>
      <c r="B13" s="83">
        <f>IF(ISBLANK(B6),"",B6)</f>
        <v>1076</v>
      </c>
      <c r="C13" s="83">
        <f>IF(ISBLANK(D6),"",D6)</f>
        <v>122</v>
      </c>
      <c r="D13" s="253"/>
      <c r="E13" s="155">
        <f t="shared" si="1"/>
        <v>2023</v>
      </c>
      <c r="F13" s="83">
        <f t="shared" si="2"/>
        <v>1076</v>
      </c>
      <c r="G13" s="83">
        <f t="shared" si="3"/>
        <v>122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64</v>
      </c>
      <c r="C18" s="80">
        <f>IF(ISBLANK(E4),"",E4)</f>
        <v>52</v>
      </c>
      <c r="E18" s="603">
        <f>A4</f>
        <v>2021</v>
      </c>
      <c r="F18" s="100">
        <f>IF(ISBLANK(C4),"",C4)</f>
        <v>64</v>
      </c>
      <c r="G18" s="100">
        <f>IF(ISBLANK(E4),"",E4)</f>
        <v>52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58</v>
      </c>
      <c r="C19" s="80">
        <f>IF(ISBLANK(E5),"",E5)</f>
        <v>59</v>
      </c>
      <c r="E19" s="103">
        <f t="shared" ref="E19:E20" si="5">A5</f>
        <v>2022</v>
      </c>
      <c r="F19" s="104">
        <f>IF(ISBLANK(C5),"",C5)</f>
        <v>58</v>
      </c>
      <c r="G19" s="104">
        <f t="shared" ref="G19:G20" si="6">IF(ISBLANK(E5),"",E5)</f>
        <v>59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49</v>
      </c>
      <c r="C20" s="83">
        <f>IF(ISBLANK(E6),"",E6)</f>
        <v>50</v>
      </c>
      <c r="E20" s="155">
        <f t="shared" si="5"/>
        <v>2023</v>
      </c>
      <c r="F20" s="83">
        <f>IF(ISBLANK(C6),"",C6)</f>
        <v>49</v>
      </c>
      <c r="G20" s="83">
        <f t="shared" si="6"/>
        <v>50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35260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2.2000000000000002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60047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19.600000000000001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14402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4.4000000000000004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9878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68252</v>
      </c>
    </row>
    <row r="17" spans="2:3" x14ac:dyDescent="0.25">
      <c r="B17" s="253">
        <v>2022</v>
      </c>
      <c r="C17" s="1100">
        <v>61974</v>
      </c>
    </row>
    <row r="18" spans="2:3" x14ac:dyDescent="0.25">
      <c r="B18" s="253">
        <v>2023</v>
      </c>
      <c r="C18" s="1100">
        <v>60047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68252</v>
      </c>
    </row>
    <row r="22" spans="2:3" x14ac:dyDescent="0.25">
      <c r="B22" s="636">
        <f>B17</f>
        <v>2022</v>
      </c>
      <c r="C22" s="636">
        <f t="shared" ref="C22:C23" si="0">IF(ISBLANK(C17),"",C17)</f>
        <v>61974</v>
      </c>
    </row>
    <row r="23" spans="2:3" x14ac:dyDescent="0.25">
      <c r="B23" s="636">
        <f>B18</f>
        <v>2023</v>
      </c>
      <c r="C23" s="636">
        <f t="shared" si="0"/>
        <v>60047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1304</v>
      </c>
      <c r="C5" s="55">
        <v>2013</v>
      </c>
      <c r="D5" s="55">
        <v>1644</v>
      </c>
      <c r="E5" s="269">
        <f>SUM(B5:D5)</f>
        <v>4961</v>
      </c>
      <c r="F5" s="71">
        <v>44543</v>
      </c>
      <c r="G5" s="70">
        <v>0.4</v>
      </c>
      <c r="H5" s="55">
        <v>0.2</v>
      </c>
      <c r="I5" s="110">
        <v>0.4</v>
      </c>
      <c r="J5" s="71">
        <v>2.4</v>
      </c>
    </row>
    <row r="6" spans="1:10" x14ac:dyDescent="0.25">
      <c r="A6" s="286">
        <v>2022</v>
      </c>
      <c r="B6" s="757">
        <v>1454</v>
      </c>
      <c r="C6" s="758">
        <v>2005</v>
      </c>
      <c r="D6" s="758">
        <v>1555</v>
      </c>
      <c r="E6" s="270">
        <f>SUM(B6:D6)</f>
        <v>5014</v>
      </c>
      <c r="F6" s="214">
        <v>39565</v>
      </c>
      <c r="G6" s="457">
        <v>0.5</v>
      </c>
      <c r="H6" s="458">
        <v>0.2</v>
      </c>
      <c r="I6" s="763">
        <v>0.4</v>
      </c>
      <c r="J6" s="214">
        <v>2.2000000000000002</v>
      </c>
    </row>
    <row r="7" spans="1:10" x14ac:dyDescent="0.25">
      <c r="A7" s="218">
        <v>2023</v>
      </c>
      <c r="B7" s="167">
        <v>1636</v>
      </c>
      <c r="C7" s="94">
        <v>2093</v>
      </c>
      <c r="D7" s="94">
        <v>1554</v>
      </c>
      <c r="E7" s="447">
        <f>SUM(B7:D7)</f>
        <v>5283</v>
      </c>
      <c r="F7" s="168">
        <v>35260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44543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39565</v>
      </c>
      <c r="C14" s="28"/>
      <c r="D14" s="28"/>
      <c r="F14" s="625" t="s">
        <v>1526</v>
      </c>
      <c r="G14" s="621">
        <f>IF(ISBLANK(B7),"",B7)</f>
        <v>1636</v>
      </c>
      <c r="I14" s="625" t="s">
        <v>1529</v>
      </c>
      <c r="J14" s="621">
        <f>IF(ISBLANK(B7),"",B7)</f>
        <v>1636</v>
      </c>
    </row>
    <row r="15" spans="1:10" x14ac:dyDescent="0.25">
      <c r="A15" s="624">
        <f t="shared" ref="A15" si="1">A7</f>
        <v>2023</v>
      </c>
      <c r="B15" s="623">
        <f t="shared" si="0"/>
        <v>35260</v>
      </c>
      <c r="C15" s="28"/>
      <c r="D15" s="28"/>
      <c r="F15" s="626" t="s">
        <v>1527</v>
      </c>
      <c r="G15" s="622">
        <f>IF(ISBLANK(C7),"",C7)</f>
        <v>2093</v>
      </c>
      <c r="I15" s="626" t="s">
        <v>1538</v>
      </c>
      <c r="J15" s="622">
        <f>IF(ISBLANK(C7),"",C7)</f>
        <v>2093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1554</v>
      </c>
      <c r="I16" s="627" t="s">
        <v>1539</v>
      </c>
      <c r="J16" s="623">
        <f>IF(ISBLANK(D7),"",D7)</f>
        <v>1554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922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5438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2096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2044</v>
      </c>
      <c r="C6" s="759"/>
      <c r="D6" s="759"/>
      <c r="E6" s="457">
        <v>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2298</v>
      </c>
      <c r="C7" s="759"/>
      <c r="D7" s="759"/>
      <c r="E7" s="457">
        <v>10.199999999999999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2096</v>
      </c>
      <c r="C8" s="760"/>
      <c r="D8" s="760"/>
      <c r="E8" s="601">
        <v>9.6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2044</v>
      </c>
      <c r="C16" s="755"/>
      <c r="I16" s="700">
        <f>A6</f>
        <v>2020</v>
      </c>
      <c r="J16" s="674">
        <f>IF(ISBLANK(E6),"",E6)</f>
        <v>9</v>
      </c>
      <c r="K16" s="756"/>
    </row>
    <row r="17" spans="1:10" x14ac:dyDescent="0.25">
      <c r="A17" s="701">
        <f>A7</f>
        <v>2021</v>
      </c>
      <c r="B17" s="853">
        <f>IF(ISBLANK(B7),"",B7)</f>
        <v>2298</v>
      </c>
      <c r="C17" s="755"/>
      <c r="I17" s="701">
        <f>A7</f>
        <v>2021</v>
      </c>
      <c r="J17" s="853">
        <f>IF(ISBLANK(E7),"",E7)</f>
        <v>10.199999999999999</v>
      </c>
    </row>
    <row r="18" spans="1:10" x14ac:dyDescent="0.25">
      <c r="A18" s="702">
        <f>A8</f>
        <v>2022</v>
      </c>
      <c r="B18" s="676">
        <f>IF(ISBLANK(B8),"",B8)</f>
        <v>2096</v>
      </c>
      <c r="C18" s="755"/>
      <c r="I18" s="702">
        <f>A8</f>
        <v>2022</v>
      </c>
      <c r="J18" s="676">
        <f>IF(ISBLANK(E8),"",E8)</f>
        <v>9.6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1069</v>
      </c>
      <c r="D5" s="449">
        <f>IF(ISBLANK(B5),"",A5)</f>
        <v>2021</v>
      </c>
      <c r="E5" s="618">
        <f>IF(ISBLANK(B5),"",B5)</f>
        <v>1069</v>
      </c>
      <c r="K5" s="217">
        <v>2020</v>
      </c>
      <c r="L5" s="655">
        <v>3.8</v>
      </c>
    </row>
    <row r="6" spans="1:12" x14ac:dyDescent="0.25">
      <c r="A6" s="229">
        <v>2022</v>
      </c>
      <c r="B6" s="602">
        <v>1049</v>
      </c>
      <c r="D6" s="450">
        <f>IF(ISBLANK(B6),"",A6)</f>
        <v>2022</v>
      </c>
      <c r="E6" s="619">
        <f>IF(ISBLANK(B6),"",B6)</f>
        <v>1049</v>
      </c>
      <c r="K6" s="286">
        <v>2021</v>
      </c>
      <c r="L6" s="657">
        <v>3.7</v>
      </c>
    </row>
    <row r="7" spans="1:12" x14ac:dyDescent="0.25">
      <c r="A7" s="123">
        <v>2023</v>
      </c>
      <c r="B7" s="617">
        <v>1018</v>
      </c>
      <c r="D7" s="379">
        <f>IF(ISBLANK(B7),"",A7)</f>
        <v>2023</v>
      </c>
      <c r="E7" s="620">
        <f>IF(ISBLANK(B7),"",B7)</f>
        <v>1018</v>
      </c>
      <c r="K7" s="219">
        <v>2022</v>
      </c>
      <c r="L7" s="617">
        <v>3.6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1223</v>
      </c>
      <c r="C4" s="643">
        <v>5406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1095</v>
      </c>
      <c r="C5" s="602">
        <v>5415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922</v>
      </c>
      <c r="C6" s="602">
        <v>5438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458</v>
      </c>
      <c r="C5" s="643">
        <v>4106</v>
      </c>
      <c r="D5" s="643">
        <v>411</v>
      </c>
      <c r="E5" s="869">
        <v>10</v>
      </c>
      <c r="F5" s="1039">
        <v>9.5</v>
      </c>
      <c r="G5" s="1039">
        <v>10.4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472</v>
      </c>
      <c r="C6" s="657">
        <v>3929</v>
      </c>
      <c r="D6" s="657">
        <v>386</v>
      </c>
      <c r="E6" s="657">
        <v>9.8000000000000007</v>
      </c>
      <c r="F6" s="657">
        <v>9.3000000000000007</v>
      </c>
      <c r="G6" s="657">
        <v>10.1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455</v>
      </c>
      <c r="C7" s="617">
        <v>3992</v>
      </c>
      <c r="D7" s="617">
        <v>414</v>
      </c>
      <c r="E7" s="617">
        <v>10.3</v>
      </c>
      <c r="F7" s="617">
        <v>9.9</v>
      </c>
      <c r="G7" s="617">
        <v>10.8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21.3</v>
      </c>
      <c r="C4" s="655">
        <v>12760</v>
      </c>
      <c r="D4" s="655">
        <v>4</v>
      </c>
      <c r="E4" s="655">
        <v>9859</v>
      </c>
      <c r="F4" s="655">
        <v>0.5</v>
      </c>
      <c r="G4" s="655">
        <v>1275</v>
      </c>
      <c r="H4" s="655">
        <v>116</v>
      </c>
      <c r="I4" s="655">
        <v>1147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19.600000000000001</v>
      </c>
      <c r="C5" s="602">
        <v>14035</v>
      </c>
      <c r="D5" s="602">
        <v>4.4000000000000004</v>
      </c>
      <c r="E5" s="602">
        <v>9738</v>
      </c>
      <c r="F5" s="602">
        <v>0.5</v>
      </c>
      <c r="G5" s="602">
        <v>1258</v>
      </c>
      <c r="H5" s="602">
        <v>117</v>
      </c>
      <c r="I5" s="602">
        <v>1294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14402</v>
      </c>
      <c r="D6" s="617"/>
      <c r="E6" s="617">
        <v>9878</v>
      </c>
      <c r="F6" s="617"/>
      <c r="G6" s="617">
        <v>1198</v>
      </c>
      <c r="H6" s="617">
        <v>99</v>
      </c>
      <c r="I6" s="617">
        <v>1240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341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5702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975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16186</v>
      </c>
      <c r="C4" s="1006">
        <v>8258</v>
      </c>
      <c r="D4" s="1006">
        <v>7928</v>
      </c>
      <c r="E4" s="1005">
        <v>32882</v>
      </c>
      <c r="F4" s="1006">
        <v>17196</v>
      </c>
      <c r="G4" s="1006">
        <v>15686</v>
      </c>
      <c r="H4" s="1007">
        <v>8.6</v>
      </c>
      <c r="I4" s="1007">
        <v>17.399999999999999</v>
      </c>
      <c r="J4" s="1007">
        <v>-8.8000000000000007</v>
      </c>
      <c r="K4" s="70">
        <v>23705</v>
      </c>
      <c r="L4" s="55">
        <v>10453</v>
      </c>
      <c r="M4" s="110">
        <v>13252</v>
      </c>
      <c r="N4" s="55">
        <v>26971</v>
      </c>
      <c r="O4" s="55">
        <v>11924</v>
      </c>
      <c r="P4" s="110">
        <v>15047</v>
      </c>
    </row>
    <row r="5" spans="1:17" x14ac:dyDescent="0.25">
      <c r="A5" s="286">
        <v>2021</v>
      </c>
      <c r="B5" s="1008">
        <v>15851</v>
      </c>
      <c r="C5" s="1009">
        <v>8105</v>
      </c>
      <c r="D5" s="1009">
        <v>7746</v>
      </c>
      <c r="E5" s="1008">
        <v>38834</v>
      </c>
      <c r="F5" s="1009">
        <v>19992</v>
      </c>
      <c r="G5" s="1009">
        <v>18842</v>
      </c>
      <c r="H5" s="1010">
        <v>8.5</v>
      </c>
      <c r="I5" s="1010">
        <v>20.8</v>
      </c>
      <c r="J5" s="1010">
        <v>-12.3</v>
      </c>
      <c r="K5" s="212">
        <v>30970</v>
      </c>
      <c r="L5" s="58">
        <v>13484</v>
      </c>
      <c r="M5" s="160">
        <v>17486</v>
      </c>
      <c r="N5" s="58">
        <v>33813</v>
      </c>
      <c r="O5" s="58">
        <v>14615</v>
      </c>
      <c r="P5" s="160">
        <v>19198</v>
      </c>
    </row>
    <row r="6" spans="1:17" x14ac:dyDescent="0.25">
      <c r="A6" s="219">
        <v>2022</v>
      </c>
      <c r="B6" s="1011">
        <v>16434</v>
      </c>
      <c r="C6" s="1012">
        <v>8486</v>
      </c>
      <c r="D6" s="1012">
        <v>7948</v>
      </c>
      <c r="E6" s="1011">
        <v>30226</v>
      </c>
      <c r="F6" s="1012">
        <v>15533</v>
      </c>
      <c r="G6" s="1012">
        <v>14693</v>
      </c>
      <c r="H6" s="1013">
        <v>9</v>
      </c>
      <c r="I6" s="1013">
        <v>16.600000000000001</v>
      </c>
      <c r="J6" s="1013">
        <v>-7.6</v>
      </c>
      <c r="K6" s="1014">
        <v>33921</v>
      </c>
      <c r="L6" s="1015">
        <v>14909</v>
      </c>
      <c r="M6" s="1016">
        <v>19012</v>
      </c>
      <c r="N6" s="1015">
        <v>37028</v>
      </c>
      <c r="O6" s="1015">
        <v>16260</v>
      </c>
      <c r="P6" s="1016">
        <v>20768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7928</v>
      </c>
      <c r="C13" s="319">
        <f>IF(ISBLANK(C4),"",C4)</f>
        <v>8258</v>
      </c>
      <c r="D13" s="364"/>
      <c r="E13" s="322">
        <f>A4</f>
        <v>2020</v>
      </c>
      <c r="F13" s="319">
        <f>IF(ISBLANK(G4),"",G4)</f>
        <v>15686</v>
      </c>
      <c r="G13" s="319">
        <f>IF(ISBLANK(F4),"",F4)</f>
        <v>17196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7746</v>
      </c>
      <c r="C14" s="320">
        <f t="shared" ref="C14:C15" si="2">IF(ISBLANK(C5),"",C5)</f>
        <v>8105</v>
      </c>
      <c r="D14" s="364"/>
      <c r="E14" s="323">
        <f t="shared" ref="E14:E15" si="3">A5</f>
        <v>2021</v>
      </c>
      <c r="F14" s="320">
        <f t="shared" ref="F14:F15" si="4">IF(ISBLANK(G5),"",G5)</f>
        <v>18842</v>
      </c>
      <c r="G14" s="320">
        <f t="shared" ref="G14:G15" si="5">IF(ISBLANK(F5),"",F5)</f>
        <v>19992</v>
      </c>
      <c r="H14" s="389"/>
      <c r="I14" s="389"/>
      <c r="J14" s="48"/>
      <c r="K14" s="325" t="s">
        <v>536</v>
      </c>
      <c r="L14" s="328">
        <f>IF(ISBLANK(K4),"",K4)</f>
        <v>23705</v>
      </c>
      <c r="M14" s="328">
        <f>IF(ISBLANK(K5),"",K5)</f>
        <v>30970</v>
      </c>
      <c r="N14" s="328">
        <f>IF(ISBLANK(K6),"",K6)</f>
        <v>33921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7948</v>
      </c>
      <c r="C15" s="321">
        <f t="shared" si="2"/>
        <v>8486</v>
      </c>
      <c r="E15" s="324">
        <f t="shared" si="3"/>
        <v>2022</v>
      </c>
      <c r="F15" s="321">
        <f t="shared" si="4"/>
        <v>14693</v>
      </c>
      <c r="G15" s="321">
        <f t="shared" si="5"/>
        <v>15533</v>
      </c>
      <c r="H15" s="211"/>
      <c r="I15" s="211"/>
      <c r="J15" s="28"/>
      <c r="K15" s="326" t="s">
        <v>535</v>
      </c>
      <c r="L15" s="329">
        <f>IF(ISBLANK(N4),"",N4)</f>
        <v>26971</v>
      </c>
      <c r="M15" s="329">
        <f>IF(ISBLANK(N5),"",N5)</f>
        <v>33813</v>
      </c>
      <c r="N15" s="329">
        <f>IF(ISBLANK(N6),"",N6)</f>
        <v>37028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23705</v>
      </c>
      <c r="M19" s="328">
        <f>IF(ISBLANK(K5),"",K5)</f>
        <v>30970</v>
      </c>
      <c r="N19" s="328">
        <f>IF(ISBLANK(K6),"",K6)</f>
        <v>33921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26971</v>
      </c>
      <c r="M20" s="329">
        <f>IF(ISBLANK(N5),"",N5)</f>
        <v>33813</v>
      </c>
      <c r="N20" s="329">
        <f>IF(ISBLANK(N6),"",N6)</f>
        <v>37028</v>
      </c>
      <c r="O20" s="364"/>
    </row>
    <row r="21" spans="1:15" x14ac:dyDescent="0.25">
      <c r="A21" s="322">
        <f>A4</f>
        <v>2020</v>
      </c>
      <c r="B21" s="319">
        <f>IF(ISBLANK(D4),"",D4)</f>
        <v>7928</v>
      </c>
      <c r="C21" s="319">
        <f>IF(ISBLANK(C4),"",C4)</f>
        <v>8258</v>
      </c>
      <c r="E21" s="322">
        <f>A4</f>
        <v>2020</v>
      </c>
      <c r="F21" s="319">
        <f>IF(ISBLANK(G4),"",G4)</f>
        <v>15686</v>
      </c>
      <c r="G21" s="319">
        <f>IF(ISBLANK(F4),"",F4)</f>
        <v>17196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7746</v>
      </c>
      <c r="C22" s="320">
        <f t="shared" ref="C22:C23" si="8">IF(ISBLANK(C5),"",C5)</f>
        <v>8105</v>
      </c>
      <c r="E22" s="323">
        <f t="shared" ref="E22:E23" si="9">A5</f>
        <v>2021</v>
      </c>
      <c r="F22" s="320">
        <f t="shared" ref="F22:F23" si="10">IF(ISBLANK(G5),"",G5)</f>
        <v>18842</v>
      </c>
      <c r="G22" s="320">
        <f t="shared" ref="G22:G23" si="11">IF(ISBLANK(F5),"",F5)</f>
        <v>19992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7948</v>
      </c>
      <c r="C23" s="321">
        <f t="shared" si="8"/>
        <v>8486</v>
      </c>
      <c r="E23" s="324">
        <f t="shared" si="9"/>
        <v>2022</v>
      </c>
      <c r="F23" s="321">
        <f t="shared" si="10"/>
        <v>14693</v>
      </c>
      <c r="G23" s="321">
        <f t="shared" si="11"/>
        <v>15533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323</v>
      </c>
      <c r="C5" s="611"/>
      <c r="D5" s="611"/>
      <c r="E5" s="599">
        <v>1213</v>
      </c>
      <c r="F5" s="616"/>
      <c r="G5" s="945"/>
      <c r="H5" s="599">
        <v>6371</v>
      </c>
      <c r="I5" s="616">
        <v>2027</v>
      </c>
      <c r="J5" s="616">
        <v>4344</v>
      </c>
      <c r="K5" s="616"/>
      <c r="L5" s="945"/>
    </row>
    <row r="6" spans="1:12" x14ac:dyDescent="0.25">
      <c r="A6" s="286">
        <v>2021</v>
      </c>
      <c r="B6" s="601">
        <v>427</v>
      </c>
      <c r="C6" s="612"/>
      <c r="D6" s="612"/>
      <c r="E6" s="1034">
        <v>1249</v>
      </c>
      <c r="F6" s="1028"/>
      <c r="G6" s="980"/>
      <c r="H6" s="1034">
        <v>7011</v>
      </c>
      <c r="I6" s="1028">
        <v>2250</v>
      </c>
      <c r="J6" s="1028">
        <v>4761</v>
      </c>
      <c r="K6" s="1028"/>
      <c r="L6" s="980"/>
    </row>
    <row r="7" spans="1:12" x14ac:dyDescent="0.25">
      <c r="A7" s="218">
        <v>2022</v>
      </c>
      <c r="B7" s="601">
        <v>341</v>
      </c>
      <c r="C7" s="612"/>
      <c r="D7" s="612"/>
      <c r="E7" s="1034">
        <v>975</v>
      </c>
      <c r="F7" s="1028"/>
      <c r="G7" s="980"/>
      <c r="H7" s="1034">
        <v>5702</v>
      </c>
      <c r="I7" s="1028">
        <v>1766</v>
      </c>
      <c r="J7" s="1028">
        <v>3936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1766</v>
      </c>
    </row>
    <row r="15" spans="1:12" ht="30" x14ac:dyDescent="0.25">
      <c r="A15" s="833" t="s">
        <v>1543</v>
      </c>
      <c r="B15" s="623">
        <f>IF(ISBLANK(J7),"",J7)</f>
        <v>3936</v>
      </c>
    </row>
    <row r="17" spans="1:2" x14ac:dyDescent="0.25">
      <c r="A17" s="625" t="s">
        <v>1540</v>
      </c>
      <c r="B17" s="621">
        <f>IF(ISBLANK(I7),"",I7)</f>
        <v>1766</v>
      </c>
    </row>
    <row r="18" spans="1:2" x14ac:dyDescent="0.25">
      <c r="A18" s="627" t="s">
        <v>1541</v>
      </c>
      <c r="B18" s="623">
        <f>IF(ISBLANK(J7),"",J7)</f>
        <v>3936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60.7</v>
      </c>
      <c r="C6" s="614">
        <v>28.2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59.5</v>
      </c>
      <c r="C10" s="614">
        <v>30.9</v>
      </c>
    </row>
    <row r="11" spans="1:6" x14ac:dyDescent="0.25">
      <c r="A11" s="218">
        <v>2017</v>
      </c>
      <c r="B11" s="644">
        <v>59.5</v>
      </c>
      <c r="C11" s="644">
        <v>30.8</v>
      </c>
    </row>
    <row r="12" spans="1:6" x14ac:dyDescent="0.25">
      <c r="A12" s="767">
        <v>2018</v>
      </c>
      <c r="B12" s="644">
        <v>59.6</v>
      </c>
      <c r="C12" s="644">
        <v>30.9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54.6</v>
      </c>
      <c r="C14" s="73">
        <v>36.5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19377.445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16817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536044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5457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402505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988495.99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19039.466</v>
      </c>
      <c r="C5" s="611">
        <v>12250.611000000001</v>
      </c>
      <c r="D5" s="751">
        <v>578064</v>
      </c>
      <c r="E5" s="751">
        <v>31</v>
      </c>
      <c r="G5" s="358">
        <v>2014</v>
      </c>
      <c r="H5" s="70">
        <v>963740.88</v>
      </c>
      <c r="I5" s="55">
        <v>563160.46</v>
      </c>
      <c r="J5" s="55">
        <v>400580.42</v>
      </c>
      <c r="K5" s="71">
        <v>36</v>
      </c>
    </row>
    <row r="6" spans="1:12" x14ac:dyDescent="0.25">
      <c r="A6" s="286">
        <v>2021</v>
      </c>
      <c r="B6" s="601">
        <v>19191.862000000001</v>
      </c>
      <c r="C6" s="612">
        <v>12460.681</v>
      </c>
      <c r="D6" s="959">
        <v>561202</v>
      </c>
      <c r="E6" s="959">
        <v>30</v>
      </c>
      <c r="G6" s="480">
        <v>2017</v>
      </c>
      <c r="H6" s="212">
        <v>980213.35</v>
      </c>
      <c r="I6" s="58">
        <v>576482.16</v>
      </c>
      <c r="J6" s="58">
        <v>403731.19</v>
      </c>
      <c r="K6" s="214">
        <v>37</v>
      </c>
    </row>
    <row r="7" spans="1:12" x14ac:dyDescent="0.25">
      <c r="A7" s="218">
        <v>2022</v>
      </c>
      <c r="B7" s="601">
        <v>19377.445</v>
      </c>
      <c r="C7" s="612">
        <v>12730.861999999999</v>
      </c>
      <c r="D7" s="959">
        <v>551773</v>
      </c>
      <c r="E7" s="959">
        <v>31</v>
      </c>
      <c r="G7" s="482">
        <v>2020</v>
      </c>
      <c r="H7" s="72">
        <v>988495.99</v>
      </c>
      <c r="I7" s="61">
        <v>582913.87</v>
      </c>
      <c r="J7" s="61">
        <v>405582.12</v>
      </c>
      <c r="K7" s="73">
        <v>37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12730.861999999999</v>
      </c>
      <c r="D14" s="631">
        <f>A5</f>
        <v>2020</v>
      </c>
      <c r="E14" s="625">
        <f>IF(ISBLANK(D5),"",D5)</f>
        <v>578064</v>
      </c>
      <c r="F14" s="211"/>
      <c r="G14" s="634" t="s">
        <v>925</v>
      </c>
      <c r="H14" s="621">
        <f>IF(ISBLANK(J7),"",J7)</f>
        <v>405582.12</v>
      </c>
      <c r="I14" s="211"/>
      <c r="J14" s="211"/>
    </row>
    <row r="15" spans="1:12" x14ac:dyDescent="0.25">
      <c r="A15" s="870" t="s">
        <v>16</v>
      </c>
      <c r="B15" s="630">
        <f>IF(ISBLANK(B7),"",B7)</f>
        <v>19377.445</v>
      </c>
      <c r="D15" s="632">
        <f t="shared" ref="D15:D16" si="0">A6</f>
        <v>2021</v>
      </c>
      <c r="E15" s="626">
        <f>IF(ISBLANK(D6),"",D6)</f>
        <v>561202</v>
      </c>
      <c r="F15" s="211"/>
      <c r="G15" s="635" t="s">
        <v>926</v>
      </c>
      <c r="H15" s="623">
        <f>IF(ISBLANK(I7),"",I7)</f>
        <v>582913.87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551773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12730.861999999999</v>
      </c>
      <c r="F19" s="253"/>
      <c r="G19" s="634" t="s">
        <v>529</v>
      </c>
      <c r="H19" s="621">
        <f>IF(ISBLANK(J7),"",J7)</f>
        <v>405582.12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19377.445</v>
      </c>
      <c r="F20" s="253"/>
      <c r="G20" s="635" t="s">
        <v>528</v>
      </c>
      <c r="H20" s="623">
        <f>IF(ISBLANK(I7),"",I7)</f>
        <v>582913.87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3.6</v>
      </c>
      <c r="C5" s="1092">
        <v>529160</v>
      </c>
      <c r="D5" s="1093">
        <v>15966</v>
      </c>
      <c r="E5" s="1092">
        <v>392104</v>
      </c>
      <c r="F5" s="1093">
        <v>5235</v>
      </c>
    </row>
    <row r="6" spans="1:9" x14ac:dyDescent="0.25">
      <c r="A6" s="218">
        <v>2021</v>
      </c>
      <c r="B6" s="1092">
        <v>4.5</v>
      </c>
      <c r="C6" s="1092">
        <v>534356</v>
      </c>
      <c r="D6" s="1093">
        <v>16208</v>
      </c>
      <c r="E6" s="1092">
        <v>400017</v>
      </c>
      <c r="F6" s="1093">
        <v>5299</v>
      </c>
    </row>
    <row r="7" spans="1:9" x14ac:dyDescent="0.25">
      <c r="A7" s="219">
        <v>2022</v>
      </c>
      <c r="B7" s="73">
        <v>4.5</v>
      </c>
      <c r="C7" s="73">
        <v>536044</v>
      </c>
      <c r="D7" s="73">
        <v>16817</v>
      </c>
      <c r="E7" s="73">
        <v>402505</v>
      </c>
      <c r="F7" s="73">
        <v>5457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1322963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1050819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272144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4782522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3892365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890157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824358</v>
      </c>
      <c r="C5" s="458">
        <v>735903</v>
      </c>
      <c r="D5" s="458">
        <v>88455</v>
      </c>
      <c r="E5" s="457">
        <v>2979581</v>
      </c>
      <c r="F5" s="458">
        <v>2645221</v>
      </c>
      <c r="G5" s="458">
        <v>334360</v>
      </c>
      <c r="H5" s="457">
        <v>3.6</v>
      </c>
      <c r="I5" s="763">
        <v>3.8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1056801</v>
      </c>
      <c r="C6" s="458">
        <v>881905</v>
      </c>
      <c r="D6" s="458">
        <v>174896</v>
      </c>
      <c r="E6" s="457">
        <v>3565312</v>
      </c>
      <c r="F6" s="458">
        <v>2972890</v>
      </c>
      <c r="G6" s="458">
        <v>592422</v>
      </c>
      <c r="H6" s="457">
        <v>3.4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1322963</v>
      </c>
      <c r="C7" s="612">
        <v>1050819</v>
      </c>
      <c r="D7" s="612">
        <v>272144</v>
      </c>
      <c r="E7" s="601">
        <v>4782522</v>
      </c>
      <c r="F7" s="612">
        <v>3892365</v>
      </c>
      <c r="G7" s="612">
        <v>890157</v>
      </c>
      <c r="H7" s="947">
        <v>3.7</v>
      </c>
      <c r="I7" s="948">
        <v>3.3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824358</v>
      </c>
      <c r="C14" s="674">
        <f t="shared" ref="C14:D14" si="0">IF(ISBLANK(C5),"",C5)</f>
        <v>735903</v>
      </c>
      <c r="D14" s="669">
        <f t="shared" si="0"/>
        <v>88455</v>
      </c>
      <c r="F14" s="884">
        <f>A5</f>
        <v>2020</v>
      </c>
      <c r="G14" s="674">
        <f>IF(ISBLANK(E5),"",E5)</f>
        <v>2979581</v>
      </c>
      <c r="H14" s="674">
        <f t="shared" ref="H14:I16" si="1">IF(ISBLANK(F5),"",F5)</f>
        <v>2645221</v>
      </c>
      <c r="I14" s="669">
        <f t="shared" si="1"/>
        <v>334360</v>
      </c>
      <c r="J14" s="756"/>
      <c r="K14" s="884">
        <f>A5</f>
        <v>2020</v>
      </c>
      <c r="L14" s="674">
        <f>IF(ISBLANK(H5),"",H5)</f>
        <v>3.6</v>
      </c>
      <c r="M14" s="669">
        <f>IF(ISBLANK(I5),"",I5)</f>
        <v>3.8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1056801</v>
      </c>
      <c r="C15" s="879">
        <f t="shared" si="3"/>
        <v>881905</v>
      </c>
      <c r="D15" s="886">
        <f t="shared" si="3"/>
        <v>174896</v>
      </c>
      <c r="F15" s="890">
        <f t="shared" ref="F15:F16" si="4">A6</f>
        <v>2021</v>
      </c>
      <c r="G15" s="853">
        <f t="shared" ref="G15:G16" si="5">IF(ISBLANK(E6),"",E6)</f>
        <v>3565312</v>
      </c>
      <c r="H15" s="853">
        <f t="shared" si="1"/>
        <v>2972890</v>
      </c>
      <c r="I15" s="670">
        <f t="shared" si="1"/>
        <v>592422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1322963</v>
      </c>
      <c r="C16" s="888">
        <f t="shared" si="3"/>
        <v>1050819</v>
      </c>
      <c r="D16" s="889">
        <f t="shared" si="3"/>
        <v>272144</v>
      </c>
      <c r="F16" s="891">
        <f t="shared" si="4"/>
        <v>2022</v>
      </c>
      <c r="G16" s="676">
        <f t="shared" si="5"/>
        <v>4782522</v>
      </c>
      <c r="H16" s="676">
        <f t="shared" si="1"/>
        <v>3892365</v>
      </c>
      <c r="I16" s="671">
        <f t="shared" si="1"/>
        <v>890157</v>
      </c>
      <c r="J16" s="211"/>
      <c r="K16" s="891">
        <f t="shared" si="6"/>
        <v>2022</v>
      </c>
      <c r="L16" s="676">
        <f t="shared" si="7"/>
        <v>3.7</v>
      </c>
      <c r="M16" s="671">
        <f t="shared" si="7"/>
        <v>3.3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824358</v>
      </c>
      <c r="C22" s="674">
        <f t="shared" ref="C22:D22" si="8">IF(ISBLANK(C5),"",C5)</f>
        <v>735903</v>
      </c>
      <c r="D22" s="669">
        <f t="shared" si="8"/>
        <v>88455</v>
      </c>
      <c r="F22" s="884">
        <f>A5</f>
        <v>2020</v>
      </c>
      <c r="G22" s="674">
        <f>IF(ISBLANK(E5),"",E5)</f>
        <v>2979581</v>
      </c>
      <c r="H22" s="674">
        <f t="shared" ref="H22:I24" si="9">IF(ISBLANK(F5),"",F5)</f>
        <v>2645221</v>
      </c>
      <c r="I22" s="669">
        <f t="shared" si="9"/>
        <v>334360</v>
      </c>
      <c r="J22" s="756"/>
      <c r="K22" s="884">
        <f>A5</f>
        <v>2020</v>
      </c>
      <c r="L22" s="674">
        <f>IF(ISBLANK(H5),"",H5)</f>
        <v>3.6</v>
      </c>
      <c r="M22" s="669">
        <f>IF(ISBLANK(I5),"",I5)</f>
        <v>3.8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1056801</v>
      </c>
      <c r="C23" s="853">
        <f t="shared" si="11"/>
        <v>881905</v>
      </c>
      <c r="D23" s="670">
        <f t="shared" si="11"/>
        <v>174896</v>
      </c>
      <c r="F23" s="890">
        <f t="shared" ref="F23:F24" si="12">A6</f>
        <v>2021</v>
      </c>
      <c r="G23" s="853">
        <f t="shared" ref="G23:G24" si="13">IF(ISBLANK(E6),"",E6)</f>
        <v>3565312</v>
      </c>
      <c r="H23" s="853">
        <f t="shared" si="9"/>
        <v>2972890</v>
      </c>
      <c r="I23" s="670">
        <f t="shared" si="9"/>
        <v>592422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1322963</v>
      </c>
      <c r="C24" s="676">
        <f t="shared" si="11"/>
        <v>1050819</v>
      </c>
      <c r="D24" s="671">
        <f t="shared" si="11"/>
        <v>272144</v>
      </c>
      <c r="F24" s="891">
        <f t="shared" si="12"/>
        <v>2022</v>
      </c>
      <c r="G24" s="676">
        <f t="shared" si="13"/>
        <v>4782522</v>
      </c>
      <c r="H24" s="676">
        <f t="shared" si="9"/>
        <v>3892365</v>
      </c>
      <c r="I24" s="671">
        <f t="shared" si="9"/>
        <v>890157</v>
      </c>
      <c r="J24" s="211"/>
      <c r="K24" s="891">
        <f t="shared" si="14"/>
        <v>2022</v>
      </c>
      <c r="L24" s="676">
        <f t="shared" si="15"/>
        <v>3.7</v>
      </c>
      <c r="M24" s="671">
        <f t="shared" si="15"/>
        <v>3.3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6433</v>
      </c>
      <c r="C3" s="71">
        <v>1806</v>
      </c>
      <c r="D3" s="71">
        <v>13.5</v>
      </c>
      <c r="F3" s="105" t="s">
        <v>537</v>
      </c>
      <c r="G3" s="97">
        <f>IF(ISBLANK(B3),"",B3)</f>
        <v>6433</v>
      </c>
      <c r="H3" s="97">
        <f>IF(ISBLANK(B4),"",B4)</f>
        <v>9292</v>
      </c>
      <c r="I3" s="97">
        <f>IF(ISBLANK(B5),"",B5)</f>
        <v>9385</v>
      </c>
      <c r="J3" s="365"/>
    </row>
    <row r="4" spans="1:12" x14ac:dyDescent="0.25">
      <c r="A4" s="286">
        <v>2021</v>
      </c>
      <c r="B4" s="214">
        <v>9292</v>
      </c>
      <c r="C4" s="214">
        <v>2019</v>
      </c>
      <c r="D4" s="214">
        <v>13.7</v>
      </c>
      <c r="F4" s="130" t="s">
        <v>538</v>
      </c>
      <c r="G4" s="98">
        <f>IF(ISBLANK(C3),"",C3)</f>
        <v>1806</v>
      </c>
      <c r="H4" s="98">
        <f>IF(ISBLANK(C4),"",C4)</f>
        <v>2019</v>
      </c>
      <c r="I4" s="98">
        <f>IF(ISBLANK(C5),"",C5)</f>
        <v>2146</v>
      </c>
      <c r="J4" s="365"/>
    </row>
    <row r="5" spans="1:12" x14ac:dyDescent="0.25">
      <c r="A5" s="218">
        <v>2022</v>
      </c>
      <c r="B5" s="168">
        <v>9385</v>
      </c>
      <c r="C5" s="168">
        <v>2146</v>
      </c>
      <c r="D5" s="168">
        <v>13.7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6433</v>
      </c>
      <c r="H8" s="97">
        <f>IF(ISBLANK(B4),"",B4)</f>
        <v>9292</v>
      </c>
      <c r="I8" s="97">
        <f>IF(ISBLANK(B5),"",B5)</f>
        <v>9385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1806</v>
      </c>
      <c r="H9" s="98">
        <f>IF(ISBLANK(C4),"",C4)</f>
        <v>2019</v>
      </c>
      <c r="I9" s="98">
        <f>IF(ISBLANK(C5),"",C5)</f>
        <v>2146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13.5</v>
      </c>
      <c r="H13" s="132">
        <f>IF(ISBLANK(D4),"",D4)</f>
        <v>13.7</v>
      </c>
      <c r="I13" s="132">
        <f>IF(ISBLANK(D5),"",D5)</f>
        <v>13.7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40293</v>
      </c>
      <c r="C4" s="110">
        <v>42857</v>
      </c>
      <c r="E4" s="29" t="s">
        <v>540</v>
      </c>
      <c r="F4" s="163">
        <f>B4/($B$22+$C$22)*100</f>
        <v>2.207961439994389</v>
      </c>
      <c r="G4" s="163">
        <f>C4/($B$22+$C$22)*100</f>
        <v>2.3484625973206144</v>
      </c>
      <c r="J4" s="29" t="s">
        <v>540</v>
      </c>
      <c r="K4" s="163">
        <f>G4</f>
        <v>2.3484625973206144</v>
      </c>
    </row>
    <row r="5" spans="1:11" x14ac:dyDescent="0.25">
      <c r="A5" s="202" t="s">
        <v>541</v>
      </c>
      <c r="B5" s="212">
        <v>41759</v>
      </c>
      <c r="C5" s="160">
        <v>44607</v>
      </c>
      <c r="E5" s="29" t="s">
        <v>541</v>
      </c>
      <c r="F5" s="163">
        <f t="shared" ref="F5:G21" si="0">B5/($B$22+$C$22)*100</f>
        <v>2.2882947850178859</v>
      </c>
      <c r="G5" s="163">
        <f t="shared" si="0"/>
        <v>2.4443584730307921</v>
      </c>
      <c r="J5" s="29" t="s">
        <v>541</v>
      </c>
      <c r="K5" s="163">
        <f t="shared" ref="K5:K21" si="1">G5</f>
        <v>2.4443584730307921</v>
      </c>
    </row>
    <row r="6" spans="1:11" x14ac:dyDescent="0.25">
      <c r="A6" s="202" t="s">
        <v>542</v>
      </c>
      <c r="B6" s="212">
        <v>43485</v>
      </c>
      <c r="C6" s="160">
        <v>46511</v>
      </c>
      <c r="E6" s="29" t="s">
        <v>542</v>
      </c>
      <c r="F6" s="163">
        <f t="shared" si="0"/>
        <v>2.3828755172897522</v>
      </c>
      <c r="G6" s="163">
        <f t="shared" si="0"/>
        <v>2.5486931858034652</v>
      </c>
      <c r="J6" s="29" t="s">
        <v>542</v>
      </c>
      <c r="K6" s="163">
        <f t="shared" si="1"/>
        <v>2.5486931858034652</v>
      </c>
    </row>
    <row r="7" spans="1:11" x14ac:dyDescent="0.25">
      <c r="A7" s="202" t="s">
        <v>543</v>
      </c>
      <c r="B7" s="212">
        <v>47665</v>
      </c>
      <c r="C7" s="160">
        <v>50587</v>
      </c>
      <c r="E7" s="29" t="s">
        <v>543</v>
      </c>
      <c r="F7" s="163">
        <f t="shared" si="0"/>
        <v>2.6119296661289191</v>
      </c>
      <c r="G7" s="163">
        <f t="shared" si="0"/>
        <v>2.7720483797432838</v>
      </c>
      <c r="J7" s="29" t="s">
        <v>543</v>
      </c>
      <c r="K7" s="163">
        <f t="shared" si="1"/>
        <v>2.7720483797432838</v>
      </c>
    </row>
    <row r="8" spans="1:11" x14ac:dyDescent="0.25">
      <c r="A8" s="202" t="s">
        <v>544</v>
      </c>
      <c r="B8" s="212">
        <v>45064</v>
      </c>
      <c r="C8" s="160">
        <v>47724</v>
      </c>
      <c r="E8" s="29" t="s">
        <v>544</v>
      </c>
      <c r="F8" s="163">
        <f t="shared" si="0"/>
        <v>2.4694009960019638</v>
      </c>
      <c r="G8" s="163">
        <f t="shared" si="0"/>
        <v>2.6151627270814335</v>
      </c>
      <c r="J8" s="29" t="s">
        <v>544</v>
      </c>
      <c r="K8" s="163">
        <f t="shared" si="1"/>
        <v>2.6151627270814335</v>
      </c>
    </row>
    <row r="9" spans="1:11" x14ac:dyDescent="0.25">
      <c r="A9" s="202" t="s">
        <v>545</v>
      </c>
      <c r="B9" s="212">
        <v>46750</v>
      </c>
      <c r="C9" s="160">
        <v>49930</v>
      </c>
      <c r="E9" s="29" t="s">
        <v>545</v>
      </c>
      <c r="F9" s="163">
        <f t="shared" si="0"/>
        <v>2.5617898225433122</v>
      </c>
      <c r="G9" s="163">
        <f t="shared" si="0"/>
        <v>2.7360463281195204</v>
      </c>
      <c r="J9" s="29" t="s">
        <v>545</v>
      </c>
      <c r="K9" s="163">
        <f t="shared" si="1"/>
        <v>2.7360463281195204</v>
      </c>
    </row>
    <row r="10" spans="1:11" x14ac:dyDescent="0.25">
      <c r="A10" s="202" t="s">
        <v>546</v>
      </c>
      <c r="B10" s="212">
        <v>50396</v>
      </c>
      <c r="C10" s="160">
        <v>53955</v>
      </c>
      <c r="E10" s="29" t="s">
        <v>546</v>
      </c>
      <c r="F10" s="163">
        <f t="shared" si="0"/>
        <v>2.7615820298800586</v>
      </c>
      <c r="G10" s="163">
        <f t="shared" si="0"/>
        <v>2.9566068422529281</v>
      </c>
      <c r="J10" s="29" t="s">
        <v>546</v>
      </c>
      <c r="K10" s="163">
        <f t="shared" si="1"/>
        <v>2.9566068422529281</v>
      </c>
    </row>
    <row r="11" spans="1:11" x14ac:dyDescent="0.25">
      <c r="A11" s="202" t="s">
        <v>547</v>
      </c>
      <c r="B11" s="212">
        <v>56099</v>
      </c>
      <c r="C11" s="160">
        <v>59677</v>
      </c>
      <c r="E11" s="29" t="s">
        <v>547</v>
      </c>
      <c r="F11" s="163">
        <f t="shared" si="0"/>
        <v>3.0740929894087112</v>
      </c>
      <c r="G11" s="163">
        <f t="shared" si="0"/>
        <v>3.2701589570035772</v>
      </c>
      <c r="J11" s="29" t="s">
        <v>547</v>
      </c>
      <c r="K11" s="163">
        <f t="shared" si="1"/>
        <v>3.2701589570035772</v>
      </c>
    </row>
    <row r="12" spans="1:11" x14ac:dyDescent="0.25">
      <c r="A12" s="202" t="s">
        <v>548</v>
      </c>
      <c r="B12" s="212">
        <v>59661</v>
      </c>
      <c r="C12" s="160">
        <v>61892</v>
      </c>
      <c r="E12" s="29" t="s">
        <v>548</v>
      </c>
      <c r="F12" s="163">
        <f t="shared" si="0"/>
        <v>3.2692821947113697</v>
      </c>
      <c r="G12" s="163">
        <f t="shared" si="0"/>
        <v>3.3915357368310306</v>
      </c>
      <c r="J12" s="29" t="s">
        <v>548</v>
      </c>
      <c r="K12" s="163">
        <f t="shared" si="1"/>
        <v>3.3915357368310306</v>
      </c>
    </row>
    <row r="13" spans="1:11" x14ac:dyDescent="0.25">
      <c r="A13" s="202" t="s">
        <v>549</v>
      </c>
      <c r="B13" s="212">
        <v>63880</v>
      </c>
      <c r="C13" s="160">
        <v>64910</v>
      </c>
      <c r="E13" s="29" t="s">
        <v>549</v>
      </c>
      <c r="F13" s="163">
        <f t="shared" si="0"/>
        <v>3.5004734516377924</v>
      </c>
      <c r="G13" s="163">
        <f t="shared" si="0"/>
        <v>3.5569150241986391</v>
      </c>
      <c r="J13" s="29" t="s">
        <v>549</v>
      </c>
      <c r="K13" s="163">
        <f t="shared" si="1"/>
        <v>3.5569150241986391</v>
      </c>
    </row>
    <row r="14" spans="1:11" x14ac:dyDescent="0.25">
      <c r="A14" s="202" t="s">
        <v>550</v>
      </c>
      <c r="B14" s="212">
        <v>63000</v>
      </c>
      <c r="C14" s="160">
        <v>61278</v>
      </c>
      <c r="E14" s="29" t="s">
        <v>550</v>
      </c>
      <c r="F14" s="163">
        <f t="shared" si="0"/>
        <v>3.4522515255663881</v>
      </c>
      <c r="G14" s="163">
        <f t="shared" si="0"/>
        <v>3.3578899838675733</v>
      </c>
      <c r="J14" s="29" t="s">
        <v>550</v>
      </c>
      <c r="K14" s="163">
        <f t="shared" si="1"/>
        <v>3.3578899838675733</v>
      </c>
    </row>
    <row r="15" spans="1:11" x14ac:dyDescent="0.25">
      <c r="A15" s="202" t="s">
        <v>551</v>
      </c>
      <c r="B15" s="212">
        <v>64963</v>
      </c>
      <c r="C15" s="160">
        <v>61756</v>
      </c>
      <c r="E15" s="29" t="s">
        <v>551</v>
      </c>
      <c r="F15" s="163">
        <f t="shared" si="0"/>
        <v>3.5598192992915756</v>
      </c>
      <c r="G15" s="163">
        <f t="shared" si="0"/>
        <v>3.3840832573472679</v>
      </c>
      <c r="J15" s="29" t="s">
        <v>551</v>
      </c>
      <c r="K15" s="163">
        <f t="shared" si="1"/>
        <v>3.3840832573472679</v>
      </c>
    </row>
    <row r="16" spans="1:11" x14ac:dyDescent="0.25">
      <c r="A16" s="202" t="s">
        <v>552</v>
      </c>
      <c r="B16" s="212">
        <v>72438</v>
      </c>
      <c r="C16" s="160">
        <v>66095</v>
      </c>
      <c r="E16" s="29" t="s">
        <v>552</v>
      </c>
      <c r="F16" s="163">
        <f t="shared" si="0"/>
        <v>3.9694316826821909</v>
      </c>
      <c r="G16" s="163">
        <f t="shared" si="0"/>
        <v>3.621850231465245</v>
      </c>
      <c r="J16" s="29" t="s">
        <v>552</v>
      </c>
      <c r="K16" s="163">
        <f t="shared" si="1"/>
        <v>3.621850231465245</v>
      </c>
    </row>
    <row r="17" spans="1:11" x14ac:dyDescent="0.25">
      <c r="A17" s="202" t="s">
        <v>553</v>
      </c>
      <c r="B17" s="212">
        <v>79489</v>
      </c>
      <c r="C17" s="160">
        <v>70772</v>
      </c>
      <c r="E17" s="29" t="s">
        <v>553</v>
      </c>
      <c r="F17" s="163">
        <f t="shared" si="0"/>
        <v>4.355809865329312</v>
      </c>
      <c r="G17" s="163">
        <f t="shared" si="0"/>
        <v>3.878138809006102</v>
      </c>
      <c r="J17" s="29" t="s">
        <v>553</v>
      </c>
      <c r="K17" s="163">
        <f t="shared" si="1"/>
        <v>3.878138809006102</v>
      </c>
    </row>
    <row r="18" spans="1:11" x14ac:dyDescent="0.25">
      <c r="A18" s="202" t="s">
        <v>554</v>
      </c>
      <c r="B18" s="212">
        <v>65136</v>
      </c>
      <c r="C18" s="160">
        <v>55237</v>
      </c>
      <c r="E18" s="29" t="s">
        <v>554</v>
      </c>
      <c r="F18" s="163">
        <f t="shared" si="0"/>
        <v>3.5692992915760682</v>
      </c>
      <c r="G18" s="163">
        <f t="shared" si="0"/>
        <v>3.0268574209160413</v>
      </c>
      <c r="J18" s="29" t="s">
        <v>554</v>
      </c>
      <c r="K18" s="163">
        <f t="shared" si="1"/>
        <v>3.0268574209160413</v>
      </c>
    </row>
    <row r="19" spans="1:11" x14ac:dyDescent="0.25">
      <c r="A19" s="202" t="s">
        <v>555</v>
      </c>
      <c r="B19" s="212">
        <v>36830</v>
      </c>
      <c r="C19" s="160">
        <v>28297</v>
      </c>
      <c r="E19" s="29" t="s">
        <v>555</v>
      </c>
      <c r="F19" s="163">
        <f t="shared" si="0"/>
        <v>2.0181972013747633</v>
      </c>
      <c r="G19" s="163">
        <f t="shared" si="0"/>
        <v>1.5506089114119379</v>
      </c>
      <c r="J19" s="29" t="s">
        <v>555</v>
      </c>
      <c r="K19" s="163">
        <f t="shared" si="1"/>
        <v>1.5506089114119379</v>
      </c>
    </row>
    <row r="20" spans="1:11" x14ac:dyDescent="0.25">
      <c r="A20" s="202" t="s">
        <v>556</v>
      </c>
      <c r="B20" s="212">
        <v>28784</v>
      </c>
      <c r="C20" s="160">
        <v>20079</v>
      </c>
      <c r="E20" s="29" t="s">
        <v>556</v>
      </c>
      <c r="F20" s="163">
        <f t="shared" si="0"/>
        <v>1.577295363680999</v>
      </c>
      <c r="G20" s="163">
        <f t="shared" si="0"/>
        <v>1.1002818790769446</v>
      </c>
      <c r="J20" s="29" t="s">
        <v>556</v>
      </c>
      <c r="K20" s="163">
        <f t="shared" si="1"/>
        <v>1.1002818790769446</v>
      </c>
    </row>
    <row r="21" spans="1:11" x14ac:dyDescent="0.25">
      <c r="A21" s="203" t="s">
        <v>557</v>
      </c>
      <c r="B21" s="72">
        <v>20418</v>
      </c>
      <c r="C21" s="111">
        <v>12622</v>
      </c>
      <c r="E21" s="31" t="s">
        <v>557</v>
      </c>
      <c r="F21" s="163">
        <f t="shared" si="0"/>
        <v>1.1188582801430875</v>
      </c>
      <c r="G21" s="163">
        <f t="shared" si="0"/>
        <v>0.69165585326506274</v>
      </c>
      <c r="J21" s="31" t="s">
        <v>557</v>
      </c>
      <c r="K21" s="210">
        <f t="shared" si="1"/>
        <v>0.69165585326506274</v>
      </c>
    </row>
    <row r="22" spans="1:11" x14ac:dyDescent="0.25">
      <c r="A22" s="309" t="s">
        <v>16</v>
      </c>
      <c r="B22" s="121">
        <f>SUM(B4:B21)</f>
        <v>926110</v>
      </c>
      <c r="C22" s="124">
        <f>SUM(C4:C21)</f>
        <v>898786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62211</v>
      </c>
      <c r="C3" s="110">
        <v>71322</v>
      </c>
      <c r="E3" s="297" t="s">
        <v>709</v>
      </c>
      <c r="F3" s="71">
        <v>49.09</v>
      </c>
      <c r="G3" s="71">
        <v>52.29</v>
      </c>
      <c r="K3" s="122" t="s">
        <v>16</v>
      </c>
      <c r="L3" s="71">
        <v>3.06</v>
      </c>
      <c r="M3" s="71">
        <v>2.7</v>
      </c>
    </row>
    <row r="4" spans="1:16" x14ac:dyDescent="0.25">
      <c r="A4" s="202" t="s">
        <v>704</v>
      </c>
      <c r="B4" s="212">
        <v>79826</v>
      </c>
      <c r="C4" s="160">
        <v>83019</v>
      </c>
      <c r="E4" s="298" t="s">
        <v>710</v>
      </c>
      <c r="F4" s="214">
        <v>40.99</v>
      </c>
      <c r="G4" s="214">
        <v>36.53</v>
      </c>
      <c r="K4" s="215" t="s">
        <v>212</v>
      </c>
      <c r="L4" s="214">
        <v>2.96</v>
      </c>
      <c r="M4" s="214">
        <v>2.59</v>
      </c>
      <c r="N4" s="211"/>
    </row>
    <row r="5" spans="1:16" x14ac:dyDescent="0.25">
      <c r="A5" s="202" t="s">
        <v>705</v>
      </c>
      <c r="B5" s="212">
        <v>67016</v>
      </c>
      <c r="C5" s="160">
        <v>53315</v>
      </c>
      <c r="E5" s="298" t="s">
        <v>711</v>
      </c>
      <c r="F5" s="214">
        <v>8.15</v>
      </c>
      <c r="G5" s="214">
        <v>9.09</v>
      </c>
      <c r="K5" s="123" t="s">
        <v>213</v>
      </c>
      <c r="L5" s="73">
        <v>3.15</v>
      </c>
      <c r="M5" s="73">
        <v>2.81</v>
      </c>
      <c r="N5" s="211"/>
    </row>
    <row r="6" spans="1:16" x14ac:dyDescent="0.25">
      <c r="A6" s="202" t="s">
        <v>706</v>
      </c>
      <c r="B6" s="212">
        <v>68618</v>
      </c>
      <c r="C6" s="160">
        <v>54398</v>
      </c>
      <c r="E6" s="298" t="s">
        <v>712</v>
      </c>
      <c r="F6" s="214">
        <v>1.39</v>
      </c>
      <c r="G6" s="214">
        <v>1.64</v>
      </c>
      <c r="K6" s="226"/>
      <c r="L6" s="164"/>
      <c r="M6" s="211"/>
    </row>
    <row r="7" spans="1:16" x14ac:dyDescent="0.25">
      <c r="A7" s="202" t="s">
        <v>707</v>
      </c>
      <c r="B7" s="212">
        <v>27175</v>
      </c>
      <c r="C7" s="160">
        <v>35061</v>
      </c>
      <c r="E7" s="299" t="s">
        <v>713</v>
      </c>
      <c r="F7" s="73">
        <v>0.38</v>
      </c>
      <c r="G7" s="73">
        <v>0.44</v>
      </c>
      <c r="K7" s="227"/>
      <c r="L7" s="211"/>
      <c r="M7" s="211"/>
    </row>
    <row r="8" spans="1:16" x14ac:dyDescent="0.25">
      <c r="A8" s="203" t="s">
        <v>708</v>
      </c>
      <c r="B8" s="72">
        <v>19300</v>
      </c>
      <c r="C8" s="111">
        <v>41508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21.062361387147359</v>
      </c>
      <c r="C13" s="301">
        <f>B3/SUM(B3:B8)*100</f>
        <v>19.192277553941743</v>
      </c>
      <c r="E13" s="217" t="s">
        <v>836</v>
      </c>
      <c r="F13" s="289">
        <f>IF(ISBLANK(F3),"",F3)</f>
        <v>49.09</v>
      </c>
      <c r="G13" s="289">
        <f>IF(ISBLANK(G3),"",G3)</f>
        <v>52.29</v>
      </c>
    </row>
    <row r="14" spans="1:16" x14ac:dyDescent="0.25">
      <c r="A14" s="220" t="s">
        <v>825</v>
      </c>
      <c r="B14" s="305">
        <f>C4/SUM(C3:C8)*100</f>
        <v>24.51664535486367</v>
      </c>
      <c r="C14" s="302">
        <f>B4/SUM(B3:B8)*100</f>
        <v>24.626557168683245</v>
      </c>
      <c r="E14" s="286" t="s">
        <v>837</v>
      </c>
      <c r="F14" s="290">
        <f t="shared" ref="F14:G17" si="0">IF(ISBLANK(F4),"",F4)</f>
        <v>40.99</v>
      </c>
      <c r="G14" s="290">
        <f t="shared" si="0"/>
        <v>36.53</v>
      </c>
    </row>
    <row r="15" spans="1:16" x14ac:dyDescent="0.25">
      <c r="A15" s="220" t="s">
        <v>826</v>
      </c>
      <c r="B15" s="305">
        <f>C5/SUM(C3:C8)*100</f>
        <v>15.744648178062329</v>
      </c>
      <c r="C15" s="302">
        <f>B5/SUM(B3:B8)*100</f>
        <v>20.674634269742647</v>
      </c>
      <c r="E15" s="286" t="s">
        <v>838</v>
      </c>
      <c r="F15" s="290">
        <f t="shared" si="0"/>
        <v>8.15</v>
      </c>
      <c r="G15" s="290">
        <f t="shared" si="0"/>
        <v>9.09</v>
      </c>
    </row>
    <row r="16" spans="1:16" x14ac:dyDescent="0.25">
      <c r="A16" s="220" t="s">
        <v>827</v>
      </c>
      <c r="B16" s="305">
        <f>C6/SUM(C3:C8)*100</f>
        <v>16.064472879869353</v>
      </c>
      <c r="C16" s="302">
        <f>B6/SUM(B3:B8)*100</f>
        <v>21.168856009329129</v>
      </c>
      <c r="E16" s="286" t="s">
        <v>839</v>
      </c>
      <c r="F16" s="290">
        <f t="shared" si="0"/>
        <v>1.39</v>
      </c>
      <c r="G16" s="290">
        <f t="shared" si="0"/>
        <v>1.64</v>
      </c>
    </row>
    <row r="17" spans="1:18" x14ac:dyDescent="0.25">
      <c r="A17" s="220" t="s">
        <v>828</v>
      </c>
      <c r="B17" s="305">
        <f>C7/SUM(C3:C8)*100</f>
        <v>10.353992493126576</v>
      </c>
      <c r="C17" s="302">
        <f>B7/SUM(B3:B8)*100</f>
        <v>8.3835678984161461</v>
      </c>
      <c r="E17" s="219" t="s">
        <v>840</v>
      </c>
      <c r="F17" s="291">
        <f t="shared" si="0"/>
        <v>0.38</v>
      </c>
      <c r="G17" s="291">
        <f t="shared" si="0"/>
        <v>0.44</v>
      </c>
    </row>
    <row r="18" spans="1:18" x14ac:dyDescent="0.25">
      <c r="A18" s="221" t="s">
        <v>829</v>
      </c>
      <c r="B18" s="306">
        <f>C8/SUM(C3:C8)*100</f>
        <v>12.257879706930716</v>
      </c>
      <c r="C18" s="303">
        <f>B8/SUM(B3:B8)*100</f>
        <v>5.9541070998870875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21.062361387147359</v>
      </c>
      <c r="C22" s="301">
        <f>C13</f>
        <v>19.192277553941743</v>
      </c>
    </row>
    <row r="23" spans="1:18" x14ac:dyDescent="0.25">
      <c r="A23" s="220" t="s">
        <v>831</v>
      </c>
      <c r="B23" s="305">
        <f t="shared" ref="B23:C27" si="1">B14</f>
        <v>24.51664535486367</v>
      </c>
      <c r="C23" s="302">
        <f t="shared" si="1"/>
        <v>24.626557168683245</v>
      </c>
    </row>
    <row r="24" spans="1:18" x14ac:dyDescent="0.25">
      <c r="A24" s="307" t="s">
        <v>832</v>
      </c>
      <c r="B24" s="305">
        <f t="shared" si="1"/>
        <v>15.744648178062329</v>
      </c>
      <c r="C24" s="302">
        <f t="shared" si="1"/>
        <v>20.674634269742647</v>
      </c>
    </row>
    <row r="25" spans="1:18" x14ac:dyDescent="0.25">
      <c r="A25" s="220" t="s">
        <v>833</v>
      </c>
      <c r="B25" s="305">
        <f t="shared" si="1"/>
        <v>16.064472879869353</v>
      </c>
      <c r="C25" s="302">
        <f t="shared" si="1"/>
        <v>21.168856009329129</v>
      </c>
    </row>
    <row r="26" spans="1:18" x14ac:dyDescent="0.25">
      <c r="A26" s="220" t="s">
        <v>834</v>
      </c>
      <c r="B26" s="305">
        <f t="shared" si="1"/>
        <v>10.353992493126576</v>
      </c>
      <c r="C26" s="302">
        <f t="shared" si="1"/>
        <v>8.3835678984161461</v>
      </c>
    </row>
    <row r="27" spans="1:18" x14ac:dyDescent="0.25">
      <c r="A27" s="308" t="s">
        <v>835</v>
      </c>
      <c r="B27" s="306">
        <f t="shared" si="1"/>
        <v>12.257879706930716</v>
      </c>
      <c r="C27" s="303">
        <f t="shared" si="1"/>
        <v>5.9541070998870875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96617</v>
      </c>
      <c r="C34" s="110">
        <v>85099</v>
      </c>
      <c r="E34" s="297" t="s">
        <v>709</v>
      </c>
      <c r="F34" s="71">
        <v>52.29</v>
      </c>
      <c r="G34" s="211"/>
      <c r="K34" s="122" t="s">
        <v>16</v>
      </c>
      <c r="L34" s="71">
        <v>2.7</v>
      </c>
      <c r="M34" s="211"/>
    </row>
    <row r="35" spans="1:16" x14ac:dyDescent="0.25">
      <c r="A35" s="202" t="s">
        <v>704</v>
      </c>
      <c r="B35" s="212">
        <v>95595</v>
      </c>
      <c r="C35" s="160">
        <v>87010</v>
      </c>
      <c r="E35" s="298" t="s">
        <v>710</v>
      </c>
      <c r="F35" s="214">
        <v>36.53</v>
      </c>
      <c r="G35" s="211"/>
      <c r="K35" s="215" t="s">
        <v>212</v>
      </c>
      <c r="L35" s="214">
        <v>2.59</v>
      </c>
      <c r="M35" s="211"/>
      <c r="N35" s="29" t="s">
        <v>876</v>
      </c>
    </row>
    <row r="36" spans="1:16" x14ac:dyDescent="0.25">
      <c r="A36" s="202" t="s">
        <v>705</v>
      </c>
      <c r="B36" s="212">
        <v>65911</v>
      </c>
      <c r="C36" s="160">
        <v>52073</v>
      </c>
      <c r="E36" s="298" t="s">
        <v>711</v>
      </c>
      <c r="F36" s="214">
        <v>9.09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>
        <v>56150</v>
      </c>
      <c r="C37" s="160">
        <v>43965</v>
      </c>
      <c r="E37" s="298" t="s">
        <v>712</v>
      </c>
      <c r="F37" s="214">
        <v>1.64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21854</v>
      </c>
      <c r="C38" s="160">
        <v>27031</v>
      </c>
      <c r="E38" s="299" t="s">
        <v>713</v>
      </c>
      <c r="F38" s="73">
        <v>0.44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13183</v>
      </c>
      <c r="C39" s="111">
        <v>27012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26.412675750333651</v>
      </c>
      <c r="C44" s="301">
        <f>B34/SUM(B34:B39)*100</f>
        <v>27.659385645987804</v>
      </c>
      <c r="E44" s="217" t="s">
        <v>836</v>
      </c>
      <c r="F44" s="289">
        <f>IF(ISBLANK(F34),"",F34)</f>
        <v>52.29</v>
      </c>
    </row>
    <row r="45" spans="1:16" x14ac:dyDescent="0.25">
      <c r="A45" s="220" t="s">
        <v>825</v>
      </c>
      <c r="B45" s="305">
        <f>C35/SUM(C34:C39)*100</f>
        <v>27.005804028678732</v>
      </c>
      <c r="C45" s="302">
        <f>B35/SUM(B34:B39)*100</f>
        <v>27.36680885173628</v>
      </c>
      <c r="E45" s="286" t="s">
        <v>837</v>
      </c>
      <c r="F45" s="290">
        <f t="shared" ref="F45:F48" si="2">IF(ISBLANK(F35),"",F35)</f>
        <v>36.53</v>
      </c>
    </row>
    <row r="46" spans="1:16" x14ac:dyDescent="0.25">
      <c r="A46" s="220" t="s">
        <v>826</v>
      </c>
      <c r="B46" s="305">
        <f>C36/SUM(C34:C39)*100</f>
        <v>16.162202427139267</v>
      </c>
      <c r="C46" s="302">
        <f>B36/SUM(B34:B39)*100</f>
        <v>18.868912999914116</v>
      </c>
      <c r="E46" s="286" t="s">
        <v>838</v>
      </c>
      <c r="F46" s="290">
        <f t="shared" si="2"/>
        <v>9.09</v>
      </c>
    </row>
    <row r="47" spans="1:16" x14ac:dyDescent="0.25">
      <c r="A47" s="220" t="s">
        <v>827</v>
      </c>
      <c r="B47" s="305">
        <f>C37/SUM(C34:C39)*100</f>
        <v>13.645674912318817</v>
      </c>
      <c r="C47" s="302">
        <f>B37/SUM(B34:B39)*100</f>
        <v>16.074546964014772</v>
      </c>
      <c r="E47" s="286" t="s">
        <v>839</v>
      </c>
      <c r="F47" s="290">
        <f t="shared" si="2"/>
        <v>1.64</v>
      </c>
    </row>
    <row r="48" spans="1:16" x14ac:dyDescent="0.25">
      <c r="A48" s="220" t="s">
        <v>828</v>
      </c>
      <c r="B48" s="305">
        <f>C38/SUM(C34:C39)*100</f>
        <v>8.3897700114839076</v>
      </c>
      <c r="C48" s="302">
        <f>B38/SUM(B34:B39)*100</f>
        <v>6.2563339154332835</v>
      </c>
      <c r="E48" s="219" t="s">
        <v>840</v>
      </c>
      <c r="F48" s="291">
        <f t="shared" si="2"/>
        <v>0.44</v>
      </c>
    </row>
    <row r="49" spans="1:3" x14ac:dyDescent="0.25">
      <c r="A49" s="221" t="s">
        <v>829</v>
      </c>
      <c r="B49" s="306">
        <f>C39/SUM(C34:C39)*100</f>
        <v>8.3838728700456251</v>
      </c>
      <c r="C49" s="303">
        <f>B39/SUM(B34:B39)*100</f>
        <v>3.7740116229137444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26.412675750333651</v>
      </c>
      <c r="C53" s="301">
        <f>C44</f>
        <v>27.659385645987804</v>
      </c>
    </row>
    <row r="54" spans="1:3" x14ac:dyDescent="0.25">
      <c r="A54" s="220" t="s">
        <v>831</v>
      </c>
      <c r="B54" s="305">
        <f t="shared" ref="B54:C54" si="3">B45</f>
        <v>27.005804028678732</v>
      </c>
      <c r="C54" s="302">
        <f t="shared" si="3"/>
        <v>27.36680885173628</v>
      </c>
    </row>
    <row r="55" spans="1:3" x14ac:dyDescent="0.25">
      <c r="A55" s="307" t="s">
        <v>832</v>
      </c>
      <c r="B55" s="305">
        <f t="shared" ref="B55:C55" si="4">B46</f>
        <v>16.162202427139267</v>
      </c>
      <c r="C55" s="302">
        <f t="shared" si="4"/>
        <v>18.868912999914116</v>
      </c>
    </row>
    <row r="56" spans="1:3" x14ac:dyDescent="0.25">
      <c r="A56" s="220" t="s">
        <v>833</v>
      </c>
      <c r="B56" s="305">
        <f t="shared" ref="B56:C56" si="5">B47</f>
        <v>13.645674912318817</v>
      </c>
      <c r="C56" s="302">
        <f t="shared" si="5"/>
        <v>16.074546964014772</v>
      </c>
    </row>
    <row r="57" spans="1:3" x14ac:dyDescent="0.25">
      <c r="A57" s="220" t="s">
        <v>834</v>
      </c>
      <c r="B57" s="305">
        <f t="shared" ref="B57:C57" si="6">B48</f>
        <v>8.3897700114839076</v>
      </c>
      <c r="C57" s="302">
        <f t="shared" si="6"/>
        <v>6.2563339154332835</v>
      </c>
    </row>
    <row r="58" spans="1:3" x14ac:dyDescent="0.25">
      <c r="A58" s="308" t="s">
        <v>835</v>
      </c>
      <c r="B58" s="306">
        <f t="shared" ref="B58:C58" si="7">B49</f>
        <v>8.3838728700456251</v>
      </c>
      <c r="C58" s="303">
        <f t="shared" si="7"/>
        <v>3.7740116229137444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2024-04-25T06:18:09Z</dcterms:modified>
</cp:coreProperties>
</file>